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charts/chart4.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mibcybu\Desktop\"/>
    </mc:Choice>
  </mc:AlternateContent>
  <bookViews>
    <workbookView xWindow="1605" yWindow="495" windowWidth="35325" windowHeight="19740" tabRatio="709"/>
  </bookViews>
  <sheets>
    <sheet name="Index" sheetId="2" r:id="rId1"/>
    <sheet name="Value by Region by LGA" sheetId="1" r:id="rId2"/>
    <sheet name="Value by Region by Commodity" sheetId="3" r:id="rId3"/>
    <sheet name="Value by Region Totals" sheetId="4" r:id="rId4"/>
    <sheet name="Mining Employment by Region" sheetId="12" r:id="rId5"/>
    <sheet name="Mining Tenements in Force" sheetId="5" r:id="rId6"/>
    <sheet name="Petroleum Titles in Force" sheetId="6" r:id="rId7"/>
    <sheet name="Mining Tenement Activity" sheetId="9" r:id="rId8"/>
  </sheets>
  <definedNames>
    <definedName name="_xlnm._FilterDatabase" localSheetId="2" hidden="1">'Value by Region by Commodity'!$K$5:$K$67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16" i="4" l="1"/>
  <c r="B17" i="4"/>
  <c r="B11" i="4"/>
  <c r="B13" i="4"/>
  <c r="B12" i="4"/>
  <c r="B10" i="4"/>
  <c r="B9" i="4"/>
  <c r="B8" i="4"/>
  <c r="I10" i="9" l="1"/>
  <c r="E8" i="9"/>
  <c r="E9" i="9"/>
  <c r="E10" i="9"/>
  <c r="E11" i="9"/>
  <c r="E12" i="9"/>
  <c r="E13" i="9"/>
  <c r="E14" i="9"/>
  <c r="E15" i="9"/>
  <c r="E16" i="9"/>
  <c r="E17" i="9"/>
  <c r="E18" i="9"/>
  <c r="E19" i="9"/>
  <c r="E26" i="9"/>
  <c r="E27" i="9"/>
  <c r="E28" i="9"/>
  <c r="E29" i="9"/>
  <c r="E30" i="9"/>
  <c r="E31" i="9"/>
  <c r="E25" i="9"/>
  <c r="D32" i="9" l="1"/>
  <c r="C32" i="9"/>
  <c r="B32" i="9"/>
  <c r="E24" i="9"/>
  <c r="E23" i="9"/>
  <c r="E22" i="9"/>
  <c r="E21" i="9"/>
  <c r="E20" i="9"/>
  <c r="AE24" i="5"/>
  <c r="AD24" i="5"/>
  <c r="AC24" i="5"/>
  <c r="AB24" i="5"/>
  <c r="AH16"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E13" i="5"/>
  <c r="D13" i="5"/>
  <c r="C13" i="5"/>
  <c r="B13" i="5"/>
  <c r="BL2" i="5"/>
  <c r="BJ2" i="5"/>
  <c r="BH2" i="5"/>
  <c r="BF2" i="5"/>
  <c r="BD2" i="5"/>
  <c r="BB2" i="5"/>
  <c r="AZ2" i="5"/>
  <c r="AX2" i="5"/>
  <c r="AV2" i="5"/>
  <c r="AT2" i="5"/>
  <c r="AR2" i="5"/>
  <c r="AP2" i="5"/>
  <c r="AN2" i="5"/>
  <c r="AL2" i="5"/>
  <c r="AJ2" i="5"/>
  <c r="AH2" i="5"/>
  <c r="AF2" i="5"/>
  <c r="AD2" i="5"/>
  <c r="AB2" i="5"/>
  <c r="Z2" i="5"/>
  <c r="X2" i="5"/>
  <c r="V2" i="5"/>
  <c r="T2" i="5"/>
  <c r="R2" i="5"/>
  <c r="P2" i="5"/>
  <c r="N2" i="5"/>
  <c r="L2" i="5"/>
  <c r="J2" i="5"/>
  <c r="H2" i="5"/>
  <c r="F2" i="5"/>
  <c r="D2" i="5"/>
  <c r="B2" i="5"/>
  <c r="BM1" i="5"/>
  <c r="BL1" i="5"/>
  <c r="BK1" i="5"/>
  <c r="BJ1" i="5"/>
  <c r="BI1" i="5"/>
  <c r="BH1" i="5"/>
  <c r="BG1" i="5"/>
  <c r="BF1" i="5"/>
  <c r="BE1" i="5"/>
  <c r="BD1" i="5"/>
  <c r="BC1" i="5"/>
  <c r="BB1" i="5"/>
  <c r="BA1" i="5"/>
  <c r="AZ1" i="5"/>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1" i="5"/>
  <c r="B15" i="4"/>
  <c r="B14" i="4"/>
  <c r="B7" i="4"/>
  <c r="AH20" i="5" l="1"/>
  <c r="AH18" i="5"/>
  <c r="AH27" i="5"/>
  <c r="AH37" i="5"/>
  <c r="AH31" i="5"/>
  <c r="E32" i="9"/>
  <c r="B18" i="4"/>
  <c r="J16" i="4" s="1"/>
  <c r="J15" i="4" s="1"/>
  <c r="AH22" i="5"/>
  <c r="AH26" i="5"/>
  <c r="AH34" i="5"/>
  <c r="AH23" i="5"/>
  <c r="AH35" i="5"/>
  <c r="AH24" i="5"/>
  <c r="AH30" i="5"/>
  <c r="AH29" i="5"/>
  <c r="AH32" i="5"/>
  <c r="AH21" i="5"/>
  <c r="AH25" i="5"/>
  <c r="AH33" i="5"/>
  <c r="AH28" i="5"/>
  <c r="AH36" i="5"/>
  <c r="AH19" i="5"/>
  <c r="AJ22" i="5"/>
  <c r="AJ19" i="5"/>
  <c r="AI18" i="5"/>
  <c r="AJ30" i="5"/>
  <c r="AJ26" i="5"/>
  <c r="AJ20" i="5"/>
  <c r="AI26" i="5"/>
  <c r="AJ27" i="5"/>
  <c r="AJ37" i="5"/>
  <c r="AJ18" i="5"/>
  <c r="AI33" i="5"/>
  <c r="AJ23" i="5"/>
  <c r="AJ29" i="5"/>
  <c r="AI24" i="5"/>
  <c r="AI21" i="5"/>
  <c r="AI19" i="5"/>
  <c r="AI28" i="5"/>
  <c r="AI32" i="5"/>
  <c r="AJ21" i="5"/>
  <c r="AJ25" i="5"/>
  <c r="AJ33" i="5"/>
  <c r="AI23" i="5"/>
  <c r="AJ35" i="5"/>
  <c r="AI31" i="5"/>
  <c r="AI30" i="5"/>
  <c r="AJ24" i="5"/>
  <c r="AJ31" i="5"/>
  <c r="AI22" i="5"/>
  <c r="AI35" i="5"/>
  <c r="AI25" i="5"/>
  <c r="AI20" i="5"/>
  <c r="AJ36" i="5"/>
  <c r="AJ34" i="5"/>
  <c r="AJ32" i="5"/>
  <c r="AI36" i="5"/>
  <c r="AI29" i="5"/>
  <c r="AJ28" i="5"/>
  <c r="AI37" i="5"/>
  <c r="AI34" i="5"/>
  <c r="AI27" i="5"/>
  <c r="G13" i="4" l="1"/>
</calcChain>
</file>

<file path=xl/sharedStrings.xml><?xml version="1.0" encoding="utf-8"?>
<sst xmlns="http://schemas.openxmlformats.org/spreadsheetml/2006/main" count="656" uniqueCount="306">
  <si>
    <t>Grand Total</t>
  </si>
  <si>
    <t>Mandurah</t>
  </si>
  <si>
    <t>Murray</t>
  </si>
  <si>
    <t>Serpentine-Jarrahdale</t>
  </si>
  <si>
    <t>Waroona</t>
  </si>
  <si>
    <t>Carnamah</t>
  </si>
  <si>
    <t>Murchison</t>
  </si>
  <si>
    <t>Northampton</t>
  </si>
  <si>
    <t>Sandstone</t>
  </si>
  <si>
    <t>Three Springs</t>
  </si>
  <si>
    <t>Albany</t>
  </si>
  <si>
    <t>Cranbrook</t>
  </si>
  <si>
    <t>Plantagenet</t>
  </si>
  <si>
    <t>Woodanilling</t>
  </si>
  <si>
    <t>Brookton</t>
  </si>
  <si>
    <t>Chittering</t>
  </si>
  <si>
    <t>Dowerin</t>
  </si>
  <si>
    <t>Kellerberrin</t>
  </si>
  <si>
    <t>Moora</t>
  </si>
  <si>
    <t>Narrogin</t>
  </si>
  <si>
    <t>Northam</t>
  </si>
  <si>
    <t>Toodyay</t>
  </si>
  <si>
    <t>Wagin</t>
  </si>
  <si>
    <t>West Arthur</t>
  </si>
  <si>
    <t>Wickepin</t>
  </si>
  <si>
    <t>Augusta-Margaret River</t>
  </si>
  <si>
    <t>Harvey</t>
  </si>
  <si>
    <t>Armadale</t>
  </si>
  <si>
    <t>Belmont</t>
  </si>
  <si>
    <t>Canning</t>
  </si>
  <si>
    <t>Fremantle</t>
  </si>
  <si>
    <t>Gosnells</t>
  </si>
  <si>
    <t>Mundarring</t>
  </si>
  <si>
    <t>Rockingham</t>
  </si>
  <si>
    <t>The sales value of the mineral and petroleum industry by local government area</t>
  </si>
  <si>
    <t>The sales value of the mineral and petroleum industry by region</t>
  </si>
  <si>
    <t>Petroleum (Submerged Lands) Act 1982</t>
  </si>
  <si>
    <t>Petroleum and Geothermal Energy Resources Act 1967</t>
  </si>
  <si>
    <t>Petroleum Pipelines Act 1969</t>
  </si>
  <si>
    <t>Tenements and Titles</t>
  </si>
  <si>
    <t>Regional Values</t>
  </si>
  <si>
    <t>Mining Tenement Activity</t>
  </si>
  <si>
    <t>Mining tenement activity over the year</t>
  </si>
  <si>
    <t>Total value of the mineral and petroleum industry by region</t>
  </si>
  <si>
    <t>Value by Region Totals</t>
  </si>
  <si>
    <t>Menzies</t>
  </si>
  <si>
    <t>Ravensthorpe</t>
  </si>
  <si>
    <t>East Pilbara</t>
  </si>
  <si>
    <t>Yilgarn</t>
  </si>
  <si>
    <t>Kondinin</t>
  </si>
  <si>
    <t>Dandaragan</t>
  </si>
  <si>
    <t>Pilbara</t>
  </si>
  <si>
    <t>Total</t>
  </si>
  <si>
    <t>Coolgardie</t>
  </si>
  <si>
    <t>Kalgoorlie-Boulder</t>
  </si>
  <si>
    <t>Leonora</t>
  </si>
  <si>
    <t>Derby-West Kimberley</t>
  </si>
  <si>
    <t>Laverton</t>
  </si>
  <si>
    <t>Wyndham-East Kimberley</t>
  </si>
  <si>
    <t>Halls Creek</t>
  </si>
  <si>
    <t>Broome</t>
  </si>
  <si>
    <t>Goldfields-Esperance</t>
  </si>
  <si>
    <t>Peel</t>
  </si>
  <si>
    <t>Yalgoo</t>
  </si>
  <si>
    <t>Carnarvon</t>
  </si>
  <si>
    <t>Irwin</t>
  </si>
  <si>
    <t>Mid West</t>
  </si>
  <si>
    <t>Copper</t>
  </si>
  <si>
    <t>Other</t>
  </si>
  <si>
    <t>Gold</t>
  </si>
  <si>
    <t>Salt</t>
  </si>
  <si>
    <t>Wheatbelt</t>
  </si>
  <si>
    <t>Gascoyne</t>
  </si>
  <si>
    <t>Perth Metropolitan</t>
  </si>
  <si>
    <t>Great Southern</t>
  </si>
  <si>
    <t>South West</t>
  </si>
  <si>
    <t>Kimberley</t>
  </si>
  <si>
    <t>Region</t>
  </si>
  <si>
    <t>1996-97</t>
  </si>
  <si>
    <t>1997-98</t>
  </si>
  <si>
    <t>1998-99</t>
  </si>
  <si>
    <t>1999-00</t>
  </si>
  <si>
    <t>2000-01</t>
  </si>
  <si>
    <t>2001-02</t>
  </si>
  <si>
    <t>2002-03</t>
  </si>
  <si>
    <t>2003-04</t>
  </si>
  <si>
    <t>2004-05</t>
  </si>
  <si>
    <t>2005-06</t>
  </si>
  <si>
    <t>2006-07</t>
  </si>
  <si>
    <t>2007-08</t>
  </si>
  <si>
    <t>2008-09</t>
  </si>
  <si>
    <t>2009-10</t>
  </si>
  <si>
    <t>2010-11</t>
  </si>
  <si>
    <t>2011-12</t>
  </si>
  <si>
    <t>2012-13</t>
  </si>
  <si>
    <t>2013-14</t>
  </si>
  <si>
    <t>Number</t>
  </si>
  <si>
    <t>Prospecting Licences</t>
  </si>
  <si>
    <t>Exploration Licences</t>
  </si>
  <si>
    <t>Mining Leases</t>
  </si>
  <si>
    <t>Mineral Claims &amp; Other 1904 Act</t>
  </si>
  <si>
    <t>2014-15</t>
  </si>
  <si>
    <t>'000 ha</t>
  </si>
  <si>
    <t>Legislation</t>
  </si>
  <si>
    <t>Title Type</t>
  </si>
  <si>
    <t>Area</t>
  </si>
  <si>
    <t>Blocks</t>
  </si>
  <si>
    <t>Number of Titles</t>
  </si>
  <si>
    <t/>
  </si>
  <si>
    <t>Exploration Permit</t>
  </si>
  <si>
    <t>Pipeline Licence</t>
  </si>
  <si>
    <t>Production Licence</t>
  </si>
  <si>
    <t>1,859.8048 km2</t>
  </si>
  <si>
    <t>Retention Lease</t>
  </si>
  <si>
    <t xml:space="preserve">Access Authority  </t>
  </si>
  <si>
    <t>737.4804 km2</t>
  </si>
  <si>
    <t>Petroleum Lease</t>
  </si>
  <si>
    <t>260.1000 km2</t>
  </si>
  <si>
    <t>3,445.0622 km2</t>
  </si>
  <si>
    <t>:</t>
  </si>
  <si>
    <t>2015-16</t>
  </si>
  <si>
    <t>Karratha</t>
  </si>
  <si>
    <t>Chart Data</t>
  </si>
  <si>
    <t>Click above to change chart data</t>
  </si>
  <si>
    <t>Year</t>
  </si>
  <si>
    <t>Area ('000 ha)</t>
  </si>
  <si>
    <t>1.859.8048 km2</t>
  </si>
  <si>
    <t>Number and type of petroleum titles in force in WA</t>
  </si>
  <si>
    <t>2,548.5511 km2</t>
  </si>
  <si>
    <t>Calendar Year Comparison</t>
  </si>
  <si>
    <t>Collie</t>
  </si>
  <si>
    <t>Iron Ore</t>
  </si>
  <si>
    <t>Mineral Sands</t>
  </si>
  <si>
    <t>Construction Materials</t>
  </si>
  <si>
    <t>Liquefied Natural Gas</t>
  </si>
  <si>
    <t>Copper and Zinc</t>
  </si>
  <si>
    <t>Gold, Silver and Copper</t>
  </si>
  <si>
    <t>Copper, Lead and Zinc</t>
  </si>
  <si>
    <t>Spongolite, Silica and Limesand Limestone</t>
  </si>
  <si>
    <t>Gem and Semi Precious Stones</t>
  </si>
  <si>
    <t>Offshore</t>
  </si>
  <si>
    <t>2016-17</t>
  </si>
  <si>
    <t>Granted</t>
  </si>
  <si>
    <t>Died</t>
  </si>
  <si>
    <t>Net</t>
  </si>
  <si>
    <t>Special Prospecting Authority</t>
  </si>
  <si>
    <t>68,778.0477 km2</t>
  </si>
  <si>
    <t>876.5685 km2</t>
  </si>
  <si>
    <t>2,100.4449 km2</t>
  </si>
  <si>
    <t>81,536.7025 km2</t>
  </si>
  <si>
    <t>6,949.7183 km</t>
  </si>
  <si>
    <t>5,338.9988 km2</t>
  </si>
  <si>
    <t>627.3461 km</t>
  </si>
  <si>
    <t>930.6429 km2</t>
  </si>
  <si>
    <t>76,197.7037 km2</t>
  </si>
  <si>
    <t>Pilbara Total</t>
  </si>
  <si>
    <t>Offshore Total</t>
  </si>
  <si>
    <t>Goldfields-Esperance Total</t>
  </si>
  <si>
    <t>Peel Total</t>
  </si>
  <si>
    <t>Mid West Total</t>
  </si>
  <si>
    <t>Kimberley Total</t>
  </si>
  <si>
    <t>South West Total</t>
  </si>
  <si>
    <t>Gascoyne Total</t>
  </si>
  <si>
    <t>Perth Metropolitan Total</t>
  </si>
  <si>
    <t>Great Southern Total</t>
  </si>
  <si>
    <t>Wheatbelt Total</t>
  </si>
  <si>
    <t>2017-18</t>
  </si>
  <si>
    <t>73210.7829 km2</t>
  </si>
  <si>
    <t>654.2943 km2</t>
  </si>
  <si>
    <t>78549.7817 km2</t>
  </si>
  <si>
    <t>4,081.1588 km2</t>
  </si>
  <si>
    <t>1,290.7111 km2</t>
  </si>
  <si>
    <t>627.3461 km2</t>
  </si>
  <si>
    <t>282,747.7887 km2</t>
  </si>
  <si>
    <t>-</t>
  </si>
  <si>
    <t>3,594.3385 km2</t>
  </si>
  <si>
    <t>286,828.9475 km2</t>
  </si>
  <si>
    <t>212,311.5332 km2</t>
  </si>
  <si>
    <t>Ashburton</t>
  </si>
  <si>
    <t>2018-19</t>
  </si>
  <si>
    <t>Wanneroo</t>
  </si>
  <si>
    <t>Silver</t>
  </si>
  <si>
    <t>Coal</t>
  </si>
  <si>
    <t>Total Mining Tenements</t>
  </si>
  <si>
    <t>Number and type of mineral titles in force in WA</t>
  </si>
  <si>
    <t>68,113.846 km2</t>
  </si>
  <si>
    <t>Port Hedland</t>
  </si>
  <si>
    <t>Carnamah and Three Springs</t>
  </si>
  <si>
    <t>Boddington</t>
  </si>
  <si>
    <t>Dundas</t>
  </si>
  <si>
    <t>Esperance</t>
  </si>
  <si>
    <t>Westonia</t>
  </si>
  <si>
    <t>Gingin</t>
  </si>
  <si>
    <t>Koorda</t>
  </si>
  <si>
    <t>Dalwallinu</t>
  </si>
  <si>
    <t>Northam, Kellerberrin and Moora</t>
  </si>
  <si>
    <t>Wyalkatchem</t>
  </si>
  <si>
    <t>Lake Grace</t>
  </si>
  <si>
    <t>Bridgetown-Greenbushes</t>
  </si>
  <si>
    <t>Capel</t>
  </si>
  <si>
    <t>Bunbury</t>
  </si>
  <si>
    <t>Donnybrook-Balingup</t>
  </si>
  <si>
    <t>Manjimup</t>
  </si>
  <si>
    <t>Busselton</t>
  </si>
  <si>
    <t>Meekatharra</t>
  </si>
  <si>
    <t>Geraldton</t>
  </si>
  <si>
    <t>Wiluna</t>
  </si>
  <si>
    <t>Mt Magnet</t>
  </si>
  <si>
    <t>Perenjori</t>
  </si>
  <si>
    <t>Cue</t>
  </si>
  <si>
    <t>Coorow</t>
  </si>
  <si>
    <t>Albany, Plantagenet and Denmark</t>
  </si>
  <si>
    <t>Kwinana</t>
  </si>
  <si>
    <t>Swan</t>
  </si>
  <si>
    <t>Cockburn</t>
  </si>
  <si>
    <t>Kalamunda and Rockingham</t>
  </si>
  <si>
    <t>Shark Bay</t>
  </si>
  <si>
    <t>Exmouth</t>
  </si>
  <si>
    <t>Upper Gascoyne</t>
  </si>
  <si>
    <t>Construction Materials, Dimension Stone and Limesand Limestone Dolomite</t>
  </si>
  <si>
    <t>Tin Tantalum Lithium</t>
  </si>
  <si>
    <t>Condensate</t>
  </si>
  <si>
    <t>Crude Oil</t>
  </si>
  <si>
    <t>Cobalt</t>
  </si>
  <si>
    <t>Petroleum</t>
  </si>
  <si>
    <t>Talc, Attapulgite and Saponite</t>
  </si>
  <si>
    <t>Iron Ore and Gypsum</t>
  </si>
  <si>
    <t>Iron ore and Petroleum</t>
  </si>
  <si>
    <t>Gold, Copper and Silver</t>
  </si>
  <si>
    <t>Construction Materials and Dimension Stone</t>
  </si>
  <si>
    <t>Alumina and Construction Materials</t>
  </si>
  <si>
    <t>Limesand Limestone Dolomite and Dimension Stone</t>
  </si>
  <si>
    <t>Gypsum and Spongolite</t>
  </si>
  <si>
    <t>000 ha</t>
  </si>
  <si>
    <t>66,290.9964 km2</t>
  </si>
  <si>
    <t>61,782.2636 km2</t>
  </si>
  <si>
    <t>7,238.0433 km</t>
  </si>
  <si>
    <t>70,372.1552 km2</t>
  </si>
  <si>
    <t>Access Authority</t>
  </si>
  <si>
    <t>70,388.2900 km2</t>
  </si>
  <si>
    <t>260.1 km2</t>
  </si>
  <si>
    <t>7,228.0633 km</t>
  </si>
  <si>
    <t>6,954.7783 km</t>
  </si>
  <si>
    <t>74,469.4488 km2</t>
  </si>
  <si>
    <t>65,879.5572 km2</t>
  </si>
  <si>
    <t>65,927.5227 km2</t>
  </si>
  <si>
    <t>3,199.5137 km2</t>
  </si>
  <si>
    <t>1,668.8048 km2</t>
  </si>
  <si>
    <t>239.9978 km2</t>
  </si>
  <si>
    <t>7,232.3633 km</t>
  </si>
  <si>
    <t>67,064.3610 km2</t>
  </si>
  <si>
    <t xml:space="preserve"> km2</t>
  </si>
  <si>
    <t>62,560.5257 km2</t>
  </si>
  <si>
    <t>649.3968 km2</t>
  </si>
  <si>
    <t>70,263.8747 km2</t>
  </si>
  <si>
    <t>Offshore Petroleum</t>
  </si>
  <si>
    <t>2019-20</t>
  </si>
  <si>
    <t>Silver and Manganese Ore</t>
  </si>
  <si>
    <t>Nickel, Copper and Silver</t>
  </si>
  <si>
    <t>Salt and Silica and Silica Sand</t>
  </si>
  <si>
    <t>Limesand Limestone Dolomite, Construction Materials and Clays</t>
  </si>
  <si>
    <t>Diamonds and Nickel</t>
  </si>
  <si>
    <t>Cobalt and Rare Earth Oxide</t>
  </si>
  <si>
    <t>Natural Gas and LPG Butane and Propane</t>
  </si>
  <si>
    <t>Nickel, Platinum and Palladium</t>
  </si>
  <si>
    <t>Rare Earth Oxide and Cesium</t>
  </si>
  <si>
    <t>Gypsum, Limesand Limestone Dolomite and Dimension Stone</t>
  </si>
  <si>
    <t>Limesand Limestone Dolomite</t>
  </si>
  <si>
    <t>Alumina, Bauxite and Kaolin</t>
  </si>
  <si>
    <t>Silica and Limesand Limestone</t>
  </si>
  <si>
    <t>Limesand Limestone Dolomite and Gypsum</t>
  </si>
  <si>
    <t>2019-2020</t>
  </si>
  <si>
    <t>Wyalkatchem and Dowerin</t>
  </si>
  <si>
    <t>Capel and Bunbury</t>
  </si>
  <si>
    <t>Busselton and Augusta-Margaret River</t>
  </si>
  <si>
    <t>Value of Minerals and Petroleum By Region By Local Government Area</t>
  </si>
  <si>
    <t>Value of Minerals And Petroleum By Region By Commodity</t>
  </si>
  <si>
    <t>WA Petroleum Titles (As At 10/09/2020) By Title Type</t>
  </si>
  <si>
    <t>WA Petroleum Titles (As At 17/03/2020) By Title Type</t>
  </si>
  <si>
    <t>WA Petroleum Titles (as at 12/08/2019) By Title Type</t>
  </si>
  <si>
    <t>WA Petroleum Titles (as at 24/02/2019) By Title Type</t>
  </si>
  <si>
    <t>WA Petroleum Titles (as at 21/08/2018) By Title Type</t>
  </si>
  <si>
    <t>WA Petroleum Titles (as at 15/03/2018) By Title Type</t>
  </si>
  <si>
    <t>Month</t>
  </si>
  <si>
    <t>July 2018 to June 2020</t>
  </si>
  <si>
    <t>Applied For</t>
  </si>
  <si>
    <t>Current and previous period employment data in the mining industry in WA by region.</t>
  </si>
  <si>
    <t>2018-19
FTE</t>
  </si>
  <si>
    <t>2019-20
FTE</t>
  </si>
  <si>
    <t>2019-20
NoI</t>
  </si>
  <si>
    <t>2018-19
NoI</t>
  </si>
  <si>
    <t>Mining Employment By Region By Local Government Area</t>
  </si>
  <si>
    <t>Value by Region By Commodity</t>
  </si>
  <si>
    <t>Value by Region By Local Government Area</t>
  </si>
  <si>
    <t>Petroleum Titles In Force</t>
  </si>
  <si>
    <t>Mining Tenements In Force</t>
  </si>
  <si>
    <t>Mining Employment By Region And Local Government Area</t>
  </si>
  <si>
    <t>Region and Local Government Area</t>
  </si>
  <si>
    <t xml:space="preserve">Goldfields-Esperance </t>
  </si>
  <si>
    <t xml:space="preserve">Mid West </t>
  </si>
  <si>
    <t xml:space="preserve">Great Southern </t>
  </si>
  <si>
    <t xml:space="preserve">Kimberley </t>
  </si>
  <si>
    <t xml:space="preserve">South West </t>
  </si>
  <si>
    <t>Value ($)</t>
  </si>
  <si>
    <t>Data</t>
  </si>
  <si>
    <t>All data sourced from DMIRS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</si>
</sst>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0.00;[Red]\-&quot;$&quot;#,##0.00"/>
    <numFmt numFmtId="44" formatCode="_-&quot;$&quot;* #,##0.00_-;\-&quot;$&quot;* #,##0.00_-;_-&quot;$&quot;* &quot;-&quot;??_-;_-@_-"/>
    <numFmt numFmtId="43" formatCode="_-* #,##0.00_-;\-* #,##0.00_-;_-* &quot;-&quot;??_-;_-@_-"/>
    <numFmt numFmtId="164" formatCode="_(* #,##0.00_);_(* \(#,##0.00\);_(* &quot;-&quot;??_);_(@_)"/>
    <numFmt numFmtId="165" formatCode="&quot;$&quot;#,##0.00_);[Red]\(&quot;$&quot;#,##0.00\)"/>
    <numFmt numFmtId="166" formatCode="_(&quot;$&quot;* #,##0.00_);_(&quot;$&quot;* \(#,##0.00\);_(&quot;$&quot;* &quot;-&quot;??_);_(@_)"/>
    <numFmt numFmtId="167" formatCode="_-* #,##0_-;\-* #,##0_-;_-* &quot;-&quot;??_-;_-@_-"/>
    <numFmt numFmtId="168" formatCode="mmm\ dd\,\ yyyy"/>
    <numFmt numFmtId="169" formatCode="[$-10409]#,##0;\(#,##0\)"/>
    <numFmt numFmtId="170" formatCode="General_)"/>
    <numFmt numFmtId="171" formatCode="[$-C09]dd\-mmm\-yy;@"/>
    <numFmt numFmtId="172" formatCode="0.0"/>
    <numFmt numFmtId="173" formatCode="mmmm\ yyyy"/>
    <numFmt numFmtId="174" formatCode="0_ ;\-0\ "/>
    <numFmt numFmtId="175" formatCode="#,##0_ ;\-#,##0\ "/>
  </numFmts>
  <fonts count="8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0"/>
      <name val="Arial"/>
      <family val="2"/>
    </font>
    <font>
      <sz val="10"/>
      <color indexed="10"/>
      <name val="Arial"/>
      <family val="2"/>
    </font>
    <font>
      <sz val="10"/>
      <color indexed="8"/>
      <name val="Arial"/>
      <family val="2"/>
    </font>
    <font>
      <sz val="10"/>
      <name val="MS Sans Serif"/>
      <family val="2"/>
    </font>
    <font>
      <sz val="10"/>
      <name val="Geneva"/>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sz val="10"/>
      <color indexed="12"/>
      <name val="Arial"/>
      <family val="2"/>
    </font>
    <font>
      <sz val="11"/>
      <color rgb="FF000000"/>
      <name val="Calibri"/>
      <family val="2"/>
      <scheme val="minor"/>
    </font>
    <font>
      <sz val="11"/>
      <color theme="6" tint="-0.499984740745262"/>
      <name val="Calibri"/>
      <family val="2"/>
    </font>
    <font>
      <sz val="9"/>
      <name val="Microsoft Sans Serif"/>
      <family val="2"/>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1"/>
      <color rgb="FFFFFFFF"/>
      <name val="Calibri"/>
      <family val="2"/>
      <scheme val="minor"/>
    </font>
    <font>
      <u/>
      <sz val="12"/>
      <color indexed="12"/>
      <name val="Palatino"/>
      <family val="1"/>
    </font>
    <font>
      <sz val="10"/>
      <name val="Helv"/>
    </font>
    <font>
      <u/>
      <sz val="10"/>
      <color indexed="12"/>
      <name val="Geneva"/>
      <family val="2"/>
    </font>
    <font>
      <u/>
      <sz val="10"/>
      <color indexed="12"/>
      <name val="Arial"/>
      <family val="2"/>
    </font>
    <font>
      <sz val="10"/>
      <name val="Helvetic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Calibri"/>
      <family val="2"/>
    </font>
    <font>
      <sz val="11"/>
      <color indexed="8"/>
      <name val="Calibri"/>
      <family val="2"/>
      <scheme val="minor"/>
    </font>
    <font>
      <sz val="10"/>
      <name val="Calibri"/>
      <family val="2"/>
      <scheme val="minor"/>
    </font>
    <font>
      <b/>
      <sz val="8"/>
      <name val="Calibri"/>
      <family val="2"/>
      <scheme val="minor"/>
    </font>
    <font>
      <sz val="11"/>
      <color rgb="FFFF0000"/>
      <name val="Calibri"/>
      <family val="2"/>
      <scheme val="minor"/>
    </font>
    <font>
      <b/>
      <sz val="11"/>
      <color indexed="10"/>
      <name val="Calibri"/>
      <family val="2"/>
      <scheme val="minor"/>
    </font>
    <font>
      <b/>
      <sz val="11"/>
      <color rgb="FFFF0000"/>
      <name val="Calibri"/>
      <family val="2"/>
      <scheme val="minor"/>
    </font>
    <font>
      <sz val="11"/>
      <color indexed="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2"/>
      <color theme="0"/>
      <name val="Calibri"/>
      <family val="2"/>
      <scheme val="minor"/>
    </font>
    <font>
      <b/>
      <sz val="10"/>
      <color indexed="9"/>
      <name val="Arial"/>
      <family val="2"/>
    </font>
    <font>
      <sz val="10"/>
      <name val="Arial"/>
      <family val="2"/>
    </font>
    <font>
      <sz val="11"/>
      <name val="Calibri"/>
      <family val="2"/>
    </font>
    <font>
      <b/>
      <sz val="11"/>
      <name val="Calibri"/>
      <family val="2"/>
    </font>
    <font>
      <sz val="8"/>
      <name val="Verdana"/>
      <family val="2"/>
    </font>
    <font>
      <b/>
      <sz val="14"/>
      <name val="Calibri"/>
      <family val="2"/>
    </font>
    <font>
      <b/>
      <sz val="12"/>
      <color theme="1"/>
      <name val="Calibri"/>
      <family val="2"/>
      <scheme val="minor"/>
    </font>
    <font>
      <sz val="11"/>
      <color rgb="FF00B050"/>
      <name val="Calibri"/>
      <family val="2"/>
      <scheme val="minor"/>
    </font>
    <font>
      <i/>
      <sz val="11"/>
      <color theme="1"/>
      <name val="Calibri"/>
      <family val="2"/>
      <scheme val="minor"/>
    </font>
    <font>
      <u/>
      <sz val="11"/>
      <color theme="3" tint="0.39997558519241921"/>
      <name val="Calibri"/>
      <family val="2"/>
      <scheme val="minor"/>
    </font>
  </fonts>
  <fills count="80">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9" tint="0.79998168889431442"/>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4" tint="0.79998168889431442"/>
        <bgColor rgb="FFB0C4DE"/>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39997558519241921"/>
        <bgColor rgb="FFB0C4DE"/>
      </patternFill>
    </fill>
    <fill>
      <patternFill patternType="solid">
        <fgColor theme="4" tint="-0.249977111117893"/>
        <bgColor indexed="64"/>
      </patternFill>
    </fill>
    <fill>
      <patternFill patternType="solid">
        <fgColor theme="4" tint="0.39997558519241921"/>
        <bgColor rgb="FF60759B"/>
      </patternFill>
    </fill>
    <fill>
      <patternFill patternType="solid">
        <fgColor theme="4" tint="-0.249977111117893"/>
        <bgColor rgb="FF1C3A70"/>
      </patternFill>
    </fill>
    <fill>
      <patternFill patternType="solid">
        <fgColor theme="6" tint="-0.249977111117893"/>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0"/>
        <bgColor rgb="FFB0C4DE"/>
      </patternFill>
    </fill>
    <fill>
      <patternFill patternType="solid">
        <fgColor rgb="FFDCE6F1"/>
        <bgColor indexed="64"/>
      </patternFill>
    </fill>
    <fill>
      <patternFill patternType="solid">
        <fgColor rgb="FFDCE6F1"/>
        <bgColor rgb="FFB0C4DE"/>
      </patternFill>
    </fill>
    <fill>
      <patternFill patternType="solid">
        <fgColor rgb="FFEBF1DE"/>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C0504D"/>
        <bgColor indexed="64"/>
      </patternFill>
    </fill>
  </fills>
  <borders count="95">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696969"/>
      </left>
      <right style="thin">
        <color rgb="FF696969"/>
      </right>
      <top style="thin">
        <color rgb="FF696969"/>
      </top>
      <bottom style="thin">
        <color rgb="FF696969"/>
      </bottom>
      <diagonal/>
    </border>
    <border>
      <left/>
      <right/>
      <top style="thin">
        <color rgb="FF696969"/>
      </top>
      <bottom style="thin">
        <color rgb="FF696969"/>
      </bottom>
      <diagonal/>
    </border>
    <border>
      <left/>
      <right style="thin">
        <color rgb="FF696969"/>
      </right>
      <top style="thin">
        <color rgb="FF696969"/>
      </top>
      <bottom style="thin">
        <color rgb="FF696969"/>
      </bottom>
      <diagonal/>
    </border>
    <border>
      <left style="thin">
        <color rgb="FF696969"/>
      </left>
      <right style="thin">
        <color rgb="FF696969"/>
      </right>
      <top style="thin">
        <color rgb="FF696969"/>
      </top>
      <bottom/>
      <diagonal/>
    </border>
    <border>
      <left/>
      <right/>
      <top style="thin">
        <color rgb="FF696969"/>
      </top>
      <bottom/>
      <diagonal/>
    </border>
    <border>
      <left/>
      <right style="thin">
        <color rgb="FF696969"/>
      </right>
      <top style="thin">
        <color rgb="FF696969"/>
      </top>
      <bottom/>
      <diagonal/>
    </border>
    <border>
      <left style="medium">
        <color indexed="64"/>
      </left>
      <right style="thin">
        <color rgb="FF696969"/>
      </right>
      <top style="medium">
        <color indexed="64"/>
      </top>
      <bottom style="thin">
        <color rgb="FF696969"/>
      </bottom>
      <diagonal/>
    </border>
    <border>
      <left/>
      <right/>
      <top style="medium">
        <color indexed="64"/>
      </top>
      <bottom style="thin">
        <color rgb="FF696969"/>
      </bottom>
      <diagonal/>
    </border>
    <border>
      <left/>
      <right style="thin">
        <color rgb="FF696969"/>
      </right>
      <top style="medium">
        <color indexed="64"/>
      </top>
      <bottom style="thin">
        <color rgb="FF696969"/>
      </bottom>
      <diagonal/>
    </border>
    <border>
      <left style="thin">
        <color rgb="FF696969"/>
      </left>
      <right style="thin">
        <color rgb="FF696969"/>
      </right>
      <top style="medium">
        <color indexed="64"/>
      </top>
      <bottom style="thin">
        <color rgb="FF696969"/>
      </bottom>
      <diagonal/>
    </border>
    <border>
      <left style="medium">
        <color indexed="64"/>
      </left>
      <right style="thin">
        <color rgb="FF696969"/>
      </right>
      <top style="thin">
        <color rgb="FF696969"/>
      </top>
      <bottom style="thin">
        <color rgb="FF696969"/>
      </bottom>
      <diagonal/>
    </border>
    <border>
      <left/>
      <right/>
      <top style="thin">
        <color rgb="FF696969"/>
      </top>
      <bottom style="medium">
        <color indexed="64"/>
      </bottom>
      <diagonal/>
    </border>
    <border>
      <left/>
      <right style="thin">
        <color rgb="FF696969"/>
      </right>
      <top style="thin">
        <color rgb="FF696969"/>
      </top>
      <bottom style="medium">
        <color indexed="64"/>
      </bottom>
      <diagonal/>
    </border>
    <border>
      <left style="thin">
        <color rgb="FF696969"/>
      </left>
      <right style="thin">
        <color rgb="FF696969"/>
      </right>
      <top style="thin">
        <color rgb="FF696969"/>
      </top>
      <bottom style="medium">
        <color indexed="64"/>
      </bottom>
      <diagonal/>
    </border>
    <border>
      <left style="medium">
        <color indexed="64"/>
      </left>
      <right style="thin">
        <color rgb="FF696969"/>
      </right>
      <top style="medium">
        <color indexed="64"/>
      </top>
      <bottom style="medium">
        <color indexed="64"/>
      </bottom>
      <diagonal/>
    </border>
    <border>
      <left style="thin">
        <color rgb="FF696969"/>
      </left>
      <right style="thin">
        <color rgb="FF696969"/>
      </right>
      <top style="medium">
        <color indexed="64"/>
      </top>
      <bottom style="medium">
        <color indexed="64"/>
      </bottom>
      <diagonal/>
    </border>
    <border>
      <left/>
      <right style="thin">
        <color rgb="FF696969"/>
      </right>
      <top style="medium">
        <color indexed="64"/>
      </top>
      <bottom style="medium">
        <color indexed="64"/>
      </bottom>
      <diagonal/>
    </border>
    <border>
      <left style="medium">
        <color indexed="64"/>
      </left>
      <right style="thin">
        <color rgb="FF696969"/>
      </right>
      <top style="thin">
        <color rgb="FF696969"/>
      </top>
      <bottom style="medium">
        <color indexed="64"/>
      </bottom>
      <diagonal/>
    </border>
    <border>
      <left style="medium">
        <color indexed="64"/>
      </left>
      <right style="thin">
        <color rgb="FF696969"/>
      </right>
      <top style="thin">
        <color rgb="FF696969"/>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medium">
        <color indexed="64"/>
      </right>
      <top/>
      <bottom/>
      <diagonal/>
    </border>
    <border>
      <left style="thin">
        <color rgb="FF696969"/>
      </left>
      <right/>
      <top style="thin">
        <color rgb="FF696969"/>
      </top>
      <bottom style="thin">
        <color rgb="FF696969"/>
      </bottom>
      <diagonal/>
    </border>
    <border>
      <left style="thin">
        <color rgb="FF696969"/>
      </left>
      <right style="thin">
        <color indexed="64"/>
      </right>
      <top style="thin">
        <color rgb="FF696969"/>
      </top>
      <bottom/>
      <diagonal/>
    </border>
    <border>
      <left style="thin">
        <color rgb="FF696969"/>
      </left>
      <right style="thin">
        <color indexed="64"/>
      </right>
      <top style="thin">
        <color rgb="FF696969"/>
      </top>
      <bottom style="thin">
        <color rgb="FF696969"/>
      </bottom>
      <diagonal/>
    </border>
    <border>
      <left style="thin">
        <color rgb="FF696969"/>
      </left>
      <right style="thin">
        <color indexed="64"/>
      </right>
      <top style="medium">
        <color indexed="64"/>
      </top>
      <bottom style="medium">
        <color indexed="64"/>
      </bottom>
      <diagonal/>
    </border>
    <border>
      <left style="thin">
        <color rgb="FF696969"/>
      </left>
      <right style="thin">
        <color indexed="64"/>
      </right>
      <top style="medium">
        <color indexed="64"/>
      </top>
      <bottom style="thin">
        <color rgb="FF696969"/>
      </bottom>
      <diagonal/>
    </border>
    <border>
      <left style="thin">
        <color rgb="FF696969"/>
      </left>
      <right style="thin">
        <color indexed="64"/>
      </right>
      <top style="thin">
        <color rgb="FF696969"/>
      </top>
      <bottom style="medium">
        <color indexed="64"/>
      </bottom>
      <diagonal/>
    </border>
    <border>
      <left style="thin">
        <color rgb="FF696969"/>
      </left>
      <right/>
      <top style="medium">
        <color indexed="64"/>
      </top>
      <bottom style="medium">
        <color indexed="64"/>
      </bottom>
      <diagonal/>
    </border>
    <border>
      <left style="medium">
        <color indexed="64"/>
      </left>
      <right/>
      <top style="medium">
        <color indexed="64"/>
      </top>
      <bottom style="thin">
        <color rgb="FF696969"/>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rgb="FF696969"/>
      </left>
      <right/>
      <top style="thin">
        <color rgb="FF696969"/>
      </top>
      <bottom/>
      <diagonal/>
    </border>
    <border>
      <left style="medium">
        <color indexed="64"/>
      </left>
      <right style="thin">
        <color rgb="FF696969"/>
      </right>
      <top/>
      <bottom/>
      <diagonal/>
    </border>
    <border>
      <left style="thin">
        <color rgb="FF696969"/>
      </left>
      <right style="thin">
        <color rgb="FF696969"/>
      </right>
      <top/>
      <bottom/>
      <diagonal/>
    </border>
    <border>
      <left style="thin">
        <color rgb="FF696969"/>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1059">
    <xf numFmtId="0" fontId="0"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168" fontId="4" fillId="0" borderId="0" applyFill="0" applyBorder="0" applyAlignment="0" applyProtection="0">
      <alignment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4"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43" fontId="4" fillId="0" borderId="0" applyFont="0" applyFill="0" applyBorder="0" applyAlignment="0" applyProtection="0"/>
    <xf numFmtId="0" fontId="9"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164" fontId="9" fillId="0" borderId="0" applyFon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6" fillId="0" borderId="0" applyNumberFormat="0" applyFill="0" applyBorder="0" applyAlignment="0" applyProtection="0"/>
    <xf numFmtId="0" fontId="11" fillId="21" borderId="6" applyNumberFormat="0" applyAlignment="0" applyProtection="0"/>
    <xf numFmtId="0" fontId="12" fillId="0" borderId="7" applyNumberFormat="0" applyFill="0" applyAlignment="0" applyProtection="0"/>
    <xf numFmtId="0" fontId="7" fillId="22" borderId="8" applyNumberFormat="0" applyFont="0" applyAlignment="0" applyProtection="0"/>
    <xf numFmtId="0" fontId="13" fillId="8" borderId="6" applyNumberFormat="0" applyAlignment="0" applyProtection="0"/>
    <xf numFmtId="0" fontId="14" fillId="4" borderId="0" applyNumberFormat="0" applyBorder="0" applyAlignment="0" applyProtection="0"/>
    <xf numFmtId="0" fontId="15" fillId="23" borderId="0" applyNumberFormat="0" applyBorder="0" applyAlignment="0" applyProtection="0"/>
    <xf numFmtId="0" fontId="16" fillId="5" borderId="0" applyNumberFormat="0" applyBorder="0" applyAlignment="0" applyProtection="0"/>
    <xf numFmtId="0" fontId="17" fillId="21"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24" borderId="14" applyNumberFormat="0" applyAlignment="0" applyProtection="0"/>
    <xf numFmtId="0" fontId="4" fillId="0" borderId="0"/>
    <xf numFmtId="168" fontId="4" fillId="0" borderId="0" applyFill="0" applyBorder="0" applyAlignment="0" applyProtection="0">
      <alignment wrapText="1"/>
    </xf>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26" fillId="0" borderId="0"/>
    <xf numFmtId="43" fontId="2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27" fillId="26" borderId="1"/>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1"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1" fillId="0" borderId="0"/>
    <xf numFmtId="0" fontId="28"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4" fillId="0" borderId="0"/>
    <xf numFmtId="0" fontId="28" fillId="0" borderId="0"/>
    <xf numFmtId="9" fontId="4" fillId="0" borderId="0" applyFont="0" applyFill="0" applyBorder="0" applyAlignment="0" applyProtection="0"/>
    <xf numFmtId="0" fontId="1"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xf numFmtId="0" fontId="1" fillId="0" borderId="0"/>
    <xf numFmtId="0" fontId="28" fillId="0" borderId="0"/>
    <xf numFmtId="0" fontId="1" fillId="0" borderId="0"/>
    <xf numFmtId="0" fontId="4" fillId="0" borderId="0"/>
    <xf numFmtId="9" fontId="4"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xf numFmtId="0" fontId="1" fillId="0" borderId="0"/>
    <xf numFmtId="0" fontId="28" fillId="0" borderId="0"/>
    <xf numFmtId="0" fontId="28" fillId="0" borderId="0"/>
    <xf numFmtId="0" fontId="2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9" fillId="0" borderId="0"/>
    <xf numFmtId="0" fontId="9" fillId="0" borderId="0"/>
    <xf numFmtId="0" fontId="28" fillId="0" borderId="0"/>
    <xf numFmtId="0" fontId="9" fillId="0" borderId="0"/>
    <xf numFmtId="0" fontId="28" fillId="0" borderId="0"/>
    <xf numFmtId="0" fontId="4" fillId="0" borderId="0"/>
    <xf numFmtId="0" fontId="28" fillId="0" borderId="0"/>
    <xf numFmtId="0" fontId="1" fillId="0" borderId="0"/>
    <xf numFmtId="0" fontId="4" fillId="0" borderId="0"/>
    <xf numFmtId="0" fontId="4" fillId="0" borderId="0"/>
    <xf numFmtId="0" fontId="4" fillId="0" borderId="0"/>
    <xf numFmtId="0" fontId="4" fillId="0" borderId="0"/>
    <xf numFmtId="0" fontId="1" fillId="0" borderId="0"/>
    <xf numFmtId="0" fontId="9"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1" fillId="0" borderId="0"/>
    <xf numFmtId="0" fontId="1" fillId="0" borderId="0"/>
    <xf numFmtId="0" fontId="9" fillId="0" borderId="0"/>
    <xf numFmtId="0" fontId="9" fillId="0" borderId="0"/>
    <xf numFmtId="0" fontId="4" fillId="0" borderId="0"/>
    <xf numFmtId="0" fontId="4" fillId="0" borderId="0"/>
    <xf numFmtId="0" fontId="1" fillId="0" borderId="0"/>
    <xf numFmtId="0" fontId="9" fillId="0" borderId="0"/>
    <xf numFmtId="0" fontId="4" fillId="0" borderId="0"/>
    <xf numFmtId="0" fontId="4" fillId="0" borderId="0"/>
    <xf numFmtId="0" fontId="9"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168" fontId="4" fillId="0" borderId="0" applyFill="0" applyBorder="0" applyAlignment="0" applyProtection="0">
      <alignment wrapText="1"/>
    </xf>
    <xf numFmtId="168" fontId="4" fillId="0" borderId="0" applyFill="0" applyBorder="0" applyAlignment="0" applyProtection="0">
      <alignment wrapText="1"/>
    </xf>
    <xf numFmtId="0" fontId="28" fillId="0" borderId="0"/>
    <xf numFmtId="0" fontId="28" fillId="0" borderId="0"/>
    <xf numFmtId="0" fontId="28" fillId="0" borderId="0"/>
    <xf numFmtId="0" fontId="28" fillId="0" borderId="0"/>
    <xf numFmtId="0" fontId="9" fillId="0" borderId="0"/>
    <xf numFmtId="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9" fillId="0" borderId="0" applyFont="0" applyFill="0" applyBorder="0" applyAlignment="0" applyProtection="0"/>
    <xf numFmtId="4" fontId="8"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9" fillId="0" borderId="0"/>
    <xf numFmtId="0" fontId="28" fillId="0" borderId="0"/>
    <xf numFmtId="0" fontId="28" fillId="0" borderId="0"/>
    <xf numFmtId="0" fontId="9"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9"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28" fillId="0" borderId="0"/>
    <xf numFmtId="0" fontId="2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4" fillId="0" borderId="0"/>
    <xf numFmtId="0" fontId="9"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9" fillId="0" borderId="0"/>
    <xf numFmtId="0" fontId="9" fillId="0" borderId="0"/>
    <xf numFmtId="0" fontId="4" fillId="0" borderId="0"/>
    <xf numFmtId="0" fontId="9" fillId="0" borderId="0"/>
    <xf numFmtId="0" fontId="9"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8"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4" fillId="0" borderId="0"/>
    <xf numFmtId="0" fontId="1" fillId="0" borderId="0"/>
    <xf numFmtId="0" fontId="1" fillId="0" borderId="0"/>
    <xf numFmtId="0" fontId="1" fillId="0" borderId="0"/>
    <xf numFmtId="0" fontId="4" fillId="0" borderId="0"/>
    <xf numFmtId="0" fontId="9" fillId="0" borderId="0"/>
    <xf numFmtId="0" fontId="9"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4" fillId="0" borderId="0"/>
    <xf numFmtId="0" fontId="9"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1" fillId="0" borderId="0"/>
    <xf numFmtId="0" fontId="1" fillId="0" borderId="0"/>
    <xf numFmtId="43" fontId="1" fillId="0" borderId="0" applyFont="0" applyFill="0" applyBorder="0" applyAlignment="0" applyProtection="0"/>
    <xf numFmtId="4"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9" fillId="0" borderId="0"/>
    <xf numFmtId="0" fontId="4" fillId="0" borderId="0"/>
    <xf numFmtId="0" fontId="4" fillId="0" borderId="0"/>
    <xf numFmtId="0" fontId="28" fillId="0" borderId="0"/>
    <xf numFmtId="0" fontId="28"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0" fontId="1" fillId="0" borderId="0"/>
    <xf numFmtId="0" fontId="4"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43" fontId="4" fillId="0" borderId="0" applyFont="0" applyFill="0" applyBorder="0" applyAlignment="0" applyProtection="0"/>
    <xf numFmtId="0" fontId="9" fillId="0" borderId="0"/>
    <xf numFmtId="0" fontId="4" fillId="0" borderId="0"/>
    <xf numFmtId="0" fontId="9"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9" fillId="0" borderId="0"/>
    <xf numFmtId="9" fontId="8" fillId="0" borderId="0" applyFont="0" applyFill="0" applyBorder="0" applyAlignment="0" applyProtection="0"/>
    <xf numFmtId="4" fontId="8" fillId="0" borderId="0" applyFont="0" applyFill="0" applyBorder="0" applyAlignment="0" applyProtection="0"/>
    <xf numFmtId="0" fontId="4" fillId="0" borderId="0"/>
    <xf numFmtId="0" fontId="4" fillId="0" borderId="0"/>
    <xf numFmtId="164" fontId="9" fillId="0" borderId="0" applyFon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9" fillId="0" borderId="0"/>
    <xf numFmtId="0" fontId="9" fillId="0" borderId="0"/>
    <xf numFmtId="0" fontId="4" fillId="0" borderId="0"/>
    <xf numFmtId="0" fontId="4" fillId="0" borderId="0"/>
    <xf numFmtId="0" fontId="9" fillId="0" borderId="0"/>
    <xf numFmtId="0" fontId="9" fillId="0" borderId="0"/>
    <xf numFmtId="43" fontId="1" fillId="0" borderId="0" applyFont="0" applyFill="0" applyBorder="0" applyAlignment="0" applyProtection="0"/>
    <xf numFmtId="0" fontId="4" fillId="0" borderId="0"/>
    <xf numFmtId="0" fontId="1"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alignment horizontal="center" vertical="center"/>
    </xf>
    <xf numFmtId="43" fontId="4" fillId="0" borderId="0" applyFont="0" applyFill="0" applyBorder="0" applyAlignment="0" applyProtection="0"/>
    <xf numFmtId="0" fontId="4" fillId="0" borderId="0"/>
    <xf numFmtId="0" fontId="9" fillId="0" borderId="0"/>
    <xf numFmtId="0" fontId="1" fillId="0" borderId="0"/>
    <xf numFmtId="0" fontId="4" fillId="0" borderId="0"/>
    <xf numFmtId="0" fontId="4" fillId="0" borderId="0"/>
    <xf numFmtId="43" fontId="1" fillId="0" borderId="0" applyFont="0" applyFill="0" applyBorder="0" applyAlignment="0" applyProtection="0"/>
    <xf numFmtId="0" fontId="9"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4" fillId="0" borderId="0"/>
    <xf numFmtId="43" fontId="1"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0" fontId="4" fillId="0" borderId="0"/>
    <xf numFmtId="0" fontId="4" fillId="0" borderId="0"/>
    <xf numFmtId="0" fontId="1" fillId="0" borderId="0"/>
    <xf numFmtId="9" fontId="1"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alignment horizontal="center" vertical="center"/>
    </xf>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1"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4" fillId="0" borderId="0"/>
    <xf numFmtId="0" fontId="4" fillId="0" borderId="0"/>
    <xf numFmtId="0" fontId="4" fillId="0" borderId="0"/>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168" fontId="4" fillId="0" borderId="0" applyFill="0" applyBorder="0" applyAlignment="0" applyProtection="0">
      <alignment wrapText="1"/>
    </xf>
    <xf numFmtId="168" fontId="4" fillId="0" borderId="0" applyFill="0" applyBorder="0" applyAlignment="0" applyProtection="0">
      <alignment wrapText="1"/>
    </xf>
    <xf numFmtId="0" fontId="5" fillId="0" borderId="0" applyNumberFormat="0" applyFill="0" applyBorder="0">
      <alignment horizontal="center" wrapText="1"/>
    </xf>
    <xf numFmtId="0" fontId="5" fillId="0" borderId="0" applyNumberFormat="0" applyFill="0" applyBorder="0">
      <alignment horizont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 fillId="0" borderId="0" applyFont="0" applyFill="0" applyBorder="0" applyAlignment="0" applyProtection="0"/>
    <xf numFmtId="0" fontId="5" fillId="0" borderId="0" applyNumberFormat="0" applyFill="0" applyBorder="0">
      <alignment horizontal="center" wrapText="1"/>
    </xf>
    <xf numFmtId="0" fontId="5" fillId="0" borderId="0" applyNumberFormat="0" applyFill="0" applyBorder="0">
      <alignment horizontal="center" wrapText="1"/>
    </xf>
    <xf numFmtId="168" fontId="4" fillId="0" borderId="0" applyFill="0" applyBorder="0" applyAlignment="0" applyProtection="0">
      <alignment wrapText="1"/>
    </xf>
    <xf numFmtId="168" fontId="4" fillId="0" borderId="0" applyFill="0" applyBorder="0" applyAlignment="0" applyProtection="0">
      <alignment wrapText="1"/>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 fontId="8"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9" fillId="0" borderId="0"/>
    <xf numFmtId="0" fontId="4" fillId="0" borderId="0"/>
    <xf numFmtId="0" fontId="4" fillId="0" borderId="0"/>
    <xf numFmtId="0" fontId="4" fillId="0" borderId="0"/>
    <xf numFmtId="0" fontId="9" fillId="0" borderId="0"/>
    <xf numFmtId="168" fontId="4" fillId="0" borderId="0" applyFill="0" applyBorder="0" applyAlignment="0" applyProtection="0">
      <alignment wrapText="1"/>
    </xf>
    <xf numFmtId="168" fontId="4" fillId="0" borderId="0" applyFill="0" applyBorder="0" applyAlignment="0" applyProtection="0">
      <alignment wrapText="1"/>
    </xf>
    <xf numFmtId="43" fontId="1" fillId="0" borderId="0" applyFont="0" applyFill="0" applyBorder="0" applyAlignment="0" applyProtection="0"/>
    <xf numFmtId="44" fontId="1" fillId="0" borderId="0" applyFont="0" applyFill="0" applyBorder="0" applyAlignment="0" applyProtection="0"/>
    <xf numFmtId="0" fontId="4" fillId="0" borderId="0"/>
    <xf numFmtId="43" fontId="4" fillId="0" borderId="0" applyFont="0" applyFill="0" applyBorder="0" applyAlignment="0" applyProtection="0"/>
    <xf numFmtId="0" fontId="26" fillId="0" borderId="0"/>
    <xf numFmtId="43" fontId="26"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1" fillId="0" borderId="0"/>
    <xf numFmtId="0" fontId="4"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4" fillId="0" borderId="0" applyFont="0" applyFill="0" applyBorder="0" applyAlignment="0" applyProtection="0"/>
    <xf numFmtId="0" fontId="28" fillId="0" borderId="0"/>
    <xf numFmtId="0" fontId="28" fillId="0" borderId="0"/>
    <xf numFmtId="0" fontId="28" fillId="0" borderId="0"/>
    <xf numFmtId="43" fontId="4"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28"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center" vertical="center"/>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4" fillId="0" borderId="0" applyFont="0" applyFill="0" applyBorder="0" applyAlignment="0" applyProtection="0"/>
    <xf numFmtId="0" fontId="28" fillId="0" borderId="0"/>
    <xf numFmtId="0" fontId="28" fillId="0" borderId="0"/>
    <xf numFmtId="43" fontId="4" fillId="0" borderId="0" applyFont="0" applyFill="0" applyBorder="0" applyAlignment="0" applyProtection="0"/>
    <xf numFmtId="0" fontId="4" fillId="0" borderId="0"/>
    <xf numFmtId="0" fontId="28" fillId="0" borderId="0"/>
    <xf numFmtId="0" fontId="4"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28"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28" fillId="0" borderId="0"/>
    <xf numFmtId="0" fontId="28" fillId="0" borderId="0"/>
    <xf numFmtId="0" fontId="28"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28"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2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4"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8"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28" fillId="0" borderId="0"/>
    <xf numFmtId="0" fontId="9" fillId="0" borderId="0"/>
    <xf numFmtId="0" fontId="28" fillId="0" borderId="0"/>
    <xf numFmtId="0" fontId="1" fillId="0" borderId="0"/>
    <xf numFmtId="0" fontId="28" fillId="0" borderId="0"/>
    <xf numFmtId="0" fontId="28" fillId="0" borderId="0"/>
    <xf numFmtId="0" fontId="1" fillId="0" borderId="0"/>
    <xf numFmtId="0" fontId="4" fillId="0" borderId="0"/>
    <xf numFmtId="0" fontId="28" fillId="0" borderId="0"/>
    <xf numFmtId="0" fontId="28" fillId="0" borderId="0"/>
    <xf numFmtId="0" fontId="28" fillId="0" borderId="0"/>
    <xf numFmtId="0" fontId="1" fillId="0" borderId="0"/>
    <xf numFmtId="0" fontId="1" fillId="0" borderId="0"/>
    <xf numFmtId="43" fontId="4" fillId="0" borderId="0" applyFont="0" applyFill="0" applyBorder="0" applyAlignment="0" applyProtection="0"/>
    <xf numFmtId="0" fontId="28" fillId="0" borderId="0"/>
    <xf numFmtId="0" fontId="28" fillId="0" borderId="0"/>
    <xf numFmtId="0" fontId="4" fillId="0" borderId="0"/>
    <xf numFmtId="0" fontId="1" fillId="0" borderId="0"/>
    <xf numFmtId="0" fontId="1" fillId="0" borderId="0"/>
    <xf numFmtId="0" fontId="1" fillId="0" borderId="0"/>
    <xf numFmtId="0" fontId="9" fillId="0" borderId="0"/>
    <xf numFmtId="0" fontId="1" fillId="0" borderId="0"/>
    <xf numFmtId="0" fontId="4" fillId="0" borderId="0"/>
    <xf numFmtId="0" fontId="1"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4" fontId="8"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43" fontId="4" fillId="0" borderId="0" applyFont="0" applyFill="0" applyBorder="0" applyAlignment="0" applyProtection="0"/>
    <xf numFmtId="0" fontId="1" fillId="0" borderId="0"/>
    <xf numFmtId="0" fontId="4" fillId="0" borderId="0"/>
    <xf numFmtId="0" fontId="4"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4" fillId="0" borderId="0"/>
    <xf numFmtId="0" fontId="4"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xf numFmtId="43"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43" fontId="4" fillId="0" borderId="0" applyFont="0" applyFill="0" applyBorder="0" applyAlignment="0" applyProtection="0"/>
    <xf numFmtId="0" fontId="26"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6"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168" fontId="3" fillId="0" borderId="0" applyFill="0" applyBorder="0" applyAlignment="0" applyProtection="0">
      <alignment wrapText="1"/>
    </xf>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168" fontId="3" fillId="0" borderId="0" applyFill="0" applyBorder="0" applyAlignment="0" applyProtection="0">
      <alignment wrapText="1"/>
    </xf>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applyFill="0" applyBorder="0" applyAlignment="0" applyProtection="0">
      <alignment wrapText="1"/>
    </xf>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applyNumberFormat="0" applyFill="0" applyBorder="0" applyAlignment="0" applyProtection="0">
      <alignment vertical="top"/>
      <protection locked="0"/>
    </xf>
    <xf numFmtId="0" fontId="35" fillId="0" borderId="0"/>
    <xf numFmtId="0" fontId="3" fillId="0" borderId="0"/>
    <xf numFmtId="0" fontId="36"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1"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7" fillId="0" borderId="0" applyNumberFormat="0" applyFill="0" applyBorder="0" applyAlignment="0" applyProtection="0">
      <alignment vertical="top"/>
      <protection locked="0"/>
    </xf>
    <xf numFmtId="0" fontId="3"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pplyNumberFormat="0" applyFill="0" applyBorder="0" applyAlignment="0" applyProtection="0">
      <alignment vertical="top"/>
      <protection locked="0"/>
    </xf>
    <xf numFmtId="0" fontId="3" fillId="0" borderId="0"/>
    <xf numFmtId="0" fontId="3" fillId="0" borderId="0"/>
    <xf numFmtId="170" fontId="38" fillId="0" borderId="0"/>
    <xf numFmtId="0" fontId="39" fillId="9" borderId="0" applyNumberFormat="0" applyBorder="0" applyAlignment="0" applyProtection="0"/>
    <xf numFmtId="0" fontId="39" fillId="10" borderId="0" applyNumberFormat="0" applyBorder="0" applyAlignment="0" applyProtection="0"/>
    <xf numFmtId="0" fontId="39" fillId="22" borderId="0" applyNumberFormat="0" applyBorder="0" applyAlignment="0" applyProtection="0"/>
    <xf numFmtId="0" fontId="39" fillId="8" borderId="0" applyNumberFormat="0" applyBorder="0" applyAlignment="0" applyProtection="0"/>
    <xf numFmtId="0" fontId="39" fillId="7" borderId="0" applyNumberFormat="0" applyBorder="0" applyAlignment="0" applyProtection="0"/>
    <xf numFmtId="0" fontId="39" fillId="22"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23" borderId="0" applyNumberFormat="0" applyBorder="0" applyAlignment="0" applyProtection="0"/>
    <xf numFmtId="0" fontId="39" fillId="4" borderId="0" applyNumberFormat="0" applyBorder="0" applyAlignment="0" applyProtection="0"/>
    <xf numFmtId="0" fontId="39" fillId="7" borderId="0" applyNumberFormat="0" applyBorder="0" applyAlignment="0" applyProtection="0"/>
    <xf numFmtId="0" fontId="39" fillId="22"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40" fillId="12" borderId="0" applyNumberFormat="0" applyBorder="0" applyAlignment="0" applyProtection="0"/>
    <xf numFmtId="0" fontId="40" fillId="4"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37" borderId="0" applyNumberFormat="0" applyBorder="0" applyAlignment="0" applyProtection="0"/>
    <xf numFmtId="0" fontId="40" fillId="20" borderId="0" applyNumberFormat="0" applyBorder="0" applyAlignment="0" applyProtection="0"/>
    <xf numFmtId="0" fontId="40" fillId="12" borderId="0" applyNumberFormat="0" applyBorder="0" applyAlignment="0" applyProtection="0"/>
    <xf numFmtId="0" fontId="40" fillId="38"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1" fillId="6" borderId="0" applyNumberFormat="0" applyBorder="0" applyAlignment="0" applyProtection="0"/>
    <xf numFmtId="0" fontId="42" fillId="39" borderId="6" applyNumberFormat="0" applyAlignment="0" applyProtection="0"/>
    <xf numFmtId="0" fontId="43" fillId="24" borderId="14" applyNumberFormat="0" applyAlignment="0" applyProtection="0"/>
    <xf numFmtId="40" fontId="8"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40" applyNumberFormat="0" applyFill="0" applyAlignment="0" applyProtection="0"/>
    <xf numFmtId="0" fontId="47" fillId="0" borderId="41" applyNumberFormat="0" applyFill="0" applyAlignment="0" applyProtection="0"/>
    <xf numFmtId="0" fontId="48" fillId="0" borderId="42" applyNumberFormat="0" applyFill="0" applyAlignment="0" applyProtection="0"/>
    <xf numFmtId="0" fontId="48" fillId="0" borderId="0" applyNumberFormat="0" applyFill="0" applyBorder="0" applyAlignment="0" applyProtection="0"/>
    <xf numFmtId="0" fontId="49" fillId="23" borderId="6" applyNumberFormat="0" applyAlignment="0" applyProtection="0"/>
    <xf numFmtId="0" fontId="50" fillId="0" borderId="43" applyNumberFormat="0" applyFill="0" applyAlignment="0" applyProtection="0"/>
    <xf numFmtId="0" fontId="51" fillId="23" borderId="0" applyNumberFormat="0" applyBorder="0" applyAlignment="0" applyProtection="0"/>
    <xf numFmtId="170" fontId="38" fillId="0" borderId="0"/>
    <xf numFmtId="0" fontId="3" fillId="22" borderId="8" applyNumberFormat="0" applyFont="0" applyAlignment="0" applyProtection="0"/>
    <xf numFmtId="0" fontId="52" fillId="39" borderId="9" applyNumberFormat="0" applyAlignment="0" applyProtection="0"/>
    <xf numFmtId="0" fontId="53" fillId="0" borderId="0" applyNumberFormat="0" applyFill="0" applyBorder="0" applyAlignment="0" applyProtection="0"/>
    <xf numFmtId="0" fontId="54" fillId="0" borderId="44" applyNumberFormat="0" applyFill="0" applyAlignment="0" applyProtection="0"/>
    <xf numFmtId="0" fontId="50" fillId="0" borderId="0" applyNumberFormat="0" applyFill="0" applyBorder="0" applyAlignment="0" applyProtection="0"/>
    <xf numFmtId="44" fontId="38" fillId="0" borderId="0" applyFont="0" applyFill="0" applyBorder="0" applyAlignment="0" applyProtection="0"/>
    <xf numFmtId="0" fontId="3" fillId="0" borderId="0"/>
    <xf numFmtId="44" fontId="55" fillId="0" borderId="0" applyFont="0" applyFill="0" applyBorder="0" applyAlignment="0" applyProtection="0"/>
    <xf numFmtId="164" fontId="3" fillId="0" borderId="0" applyFont="0" applyFill="0" applyBorder="0" applyAlignment="0" applyProtection="0"/>
    <xf numFmtId="166" fontId="55" fillId="0" borderId="0" applyFont="0" applyFill="0" applyBorder="0" applyAlignment="0" applyProtection="0"/>
    <xf numFmtId="164" fontId="3" fillId="0" borderId="0" applyFont="0" applyFill="0" applyBorder="0" applyAlignment="0" applyProtection="0"/>
    <xf numFmtId="0" fontId="26" fillId="0" borderId="0"/>
    <xf numFmtId="164" fontId="55" fillId="0" borderId="0" applyFont="0" applyFill="0" applyBorder="0" applyAlignment="0" applyProtection="0"/>
    <xf numFmtId="44" fontId="55" fillId="0" borderId="0" applyFont="0" applyFill="0" applyBorder="0" applyAlignment="0" applyProtection="0"/>
    <xf numFmtId="0" fontId="1" fillId="0" borderId="0"/>
    <xf numFmtId="0" fontId="1" fillId="0" borderId="0"/>
    <xf numFmtId="0" fontId="1" fillId="0" borderId="0"/>
    <xf numFmtId="0" fontId="1" fillId="0" borderId="0"/>
    <xf numFmtId="166" fontId="55" fillId="0" borderId="0" applyFont="0" applyFill="0" applyBorder="0" applyAlignment="0" applyProtection="0"/>
    <xf numFmtId="0" fontId="56" fillId="0" borderId="0"/>
    <xf numFmtId="170" fontId="38" fillId="0" borderId="0"/>
    <xf numFmtId="0" fontId="55" fillId="0" borderId="0"/>
    <xf numFmtId="44" fontId="56" fillId="0" borderId="0" applyFont="0" applyFill="0" applyBorder="0" applyAlignment="0" applyProtection="0"/>
    <xf numFmtId="0" fontId="56" fillId="0" borderId="0"/>
    <xf numFmtId="44" fontId="56" fillId="0" borderId="0" applyFont="0" applyFill="0" applyBorder="0" applyAlignment="0" applyProtection="0"/>
    <xf numFmtId="0" fontId="1" fillId="0" borderId="0"/>
    <xf numFmtId="44" fontId="56" fillId="0" borderId="0" applyFont="0" applyFill="0" applyBorder="0" applyAlignment="0" applyProtection="0"/>
    <xf numFmtId="0" fontId="1" fillId="0" borderId="0"/>
    <xf numFmtId="0" fontId="56" fillId="0" borderId="0"/>
    <xf numFmtId="0" fontId="1" fillId="0" borderId="0"/>
    <xf numFmtId="0" fontId="56" fillId="0" borderId="0"/>
    <xf numFmtId="44" fontId="56" fillId="0" borderId="0" applyFont="0" applyFill="0" applyBorder="0" applyAlignment="0" applyProtection="0"/>
    <xf numFmtId="44" fontId="56" fillId="0" borderId="0" applyFont="0" applyFill="0" applyBorder="0" applyAlignment="0" applyProtection="0"/>
    <xf numFmtId="0" fontId="56" fillId="0" borderId="0"/>
    <xf numFmtId="0" fontId="3" fillId="0" borderId="0"/>
    <xf numFmtId="0" fontId="56" fillId="0" borderId="0"/>
    <xf numFmtId="0" fontId="56" fillId="0" borderId="0"/>
    <xf numFmtId="0" fontId="3" fillId="0" borderId="0"/>
    <xf numFmtId="0" fontId="26" fillId="0" borderId="0"/>
    <xf numFmtId="0" fontId="26" fillId="0" borderId="0"/>
    <xf numFmtId="0" fontId="26" fillId="0" borderId="0"/>
    <xf numFmtId="0" fontId="56" fillId="0" borderId="0"/>
    <xf numFmtId="0" fontId="56" fillId="0" borderId="0"/>
    <xf numFmtId="0" fontId="56" fillId="0" borderId="0"/>
    <xf numFmtId="0" fontId="56" fillId="0" borderId="0"/>
    <xf numFmtId="0" fontId="56" fillId="0" borderId="0"/>
    <xf numFmtId="0" fontId="3" fillId="0" borderId="0"/>
    <xf numFmtId="0" fontId="56" fillId="0" borderId="0"/>
    <xf numFmtId="0" fontId="56" fillId="0" borderId="0"/>
    <xf numFmtId="0" fontId="3" fillId="0" borderId="0"/>
    <xf numFmtId="0" fontId="3" fillId="0" borderId="0"/>
    <xf numFmtId="0" fontId="26" fillId="0" borderId="0"/>
    <xf numFmtId="43" fontId="1" fillId="0" borderId="0" applyFont="0" applyFill="0" applyBorder="0" applyAlignment="0" applyProtection="0"/>
    <xf numFmtId="0" fontId="63" fillId="0" borderId="0" applyNumberFormat="0" applyFill="0" applyBorder="0" applyAlignment="0" applyProtection="0"/>
    <xf numFmtId="0" fontId="64" fillId="0" borderId="45" applyNumberFormat="0" applyFill="0" applyAlignment="0" applyProtection="0"/>
    <xf numFmtId="0" fontId="65" fillId="0" borderId="46" applyNumberFormat="0" applyFill="0" applyAlignment="0" applyProtection="0"/>
    <xf numFmtId="0" fontId="66" fillId="0" borderId="47" applyNumberFormat="0" applyFill="0" applyAlignment="0" applyProtection="0"/>
    <xf numFmtId="0" fontId="66" fillId="0" borderId="0" applyNumberFormat="0" applyFill="0" applyBorder="0" applyAlignment="0" applyProtection="0"/>
    <xf numFmtId="0" fontId="67" fillId="41" borderId="0" applyNumberFormat="0" applyBorder="0" applyAlignment="0" applyProtection="0"/>
    <xf numFmtId="0" fontId="68" fillId="42" borderId="0" applyNumberFormat="0" applyBorder="0" applyAlignment="0" applyProtection="0"/>
    <xf numFmtId="0" fontId="69" fillId="43" borderId="0" applyNumberFormat="0" applyBorder="0" applyAlignment="0" applyProtection="0"/>
    <xf numFmtId="0" fontId="70" fillId="44" borderId="48" applyNumberFormat="0" applyAlignment="0" applyProtection="0"/>
    <xf numFmtId="0" fontId="71" fillId="45" borderId="49" applyNumberFormat="0" applyAlignment="0" applyProtection="0"/>
    <xf numFmtId="0" fontId="72" fillId="45" borderId="48" applyNumberFormat="0" applyAlignment="0" applyProtection="0"/>
    <xf numFmtId="0" fontId="73" fillId="0" borderId="50" applyNumberFormat="0" applyFill="0" applyAlignment="0" applyProtection="0"/>
    <xf numFmtId="0" fontId="31" fillId="46" borderId="51" applyNumberFormat="0" applyAlignment="0" applyProtection="0"/>
    <xf numFmtId="0" fontId="59" fillId="0" borderId="0" applyNumberFormat="0" applyFill="0" applyBorder="0" applyAlignment="0" applyProtection="0"/>
    <xf numFmtId="0" fontId="74" fillId="0" borderId="0" applyNumberFormat="0" applyFill="0" applyBorder="0" applyAlignment="0" applyProtection="0"/>
    <xf numFmtId="0" fontId="2" fillId="0" borderId="52" applyNumberFormat="0" applyFill="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2" fillId="66" borderId="0" applyNumberFormat="0" applyBorder="0" applyAlignment="0" applyProtection="0"/>
    <xf numFmtId="0" fontId="32" fillId="67" borderId="0" applyNumberFormat="0" applyBorder="0" applyAlignment="0" applyProtection="0"/>
    <xf numFmtId="0" fontId="32" fillId="7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171" fontId="1" fillId="48"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171" fontId="1" fillId="52" borderId="0" applyNumberFormat="0" applyBorder="0" applyAlignment="0" applyProtection="0"/>
    <xf numFmtId="0" fontId="39" fillId="5" borderId="0" applyNumberFormat="0" applyBorder="0" applyAlignment="0" applyProtection="0"/>
    <xf numFmtId="0" fontId="39" fillId="22" borderId="0" applyNumberFormat="0" applyBorder="0" applyAlignment="0" applyProtection="0"/>
    <xf numFmtId="171" fontId="1" fillId="56" borderId="0" applyNumberFormat="0" applyBorder="0" applyAlignment="0" applyProtection="0"/>
    <xf numFmtId="0" fontId="39" fillId="6" borderId="0" applyNumberFormat="0" applyBorder="0" applyAlignment="0" applyProtection="0"/>
    <xf numFmtId="0" fontId="39" fillId="8" borderId="0" applyNumberFormat="0" applyBorder="0" applyAlignment="0" applyProtection="0"/>
    <xf numFmtId="171" fontId="1" fillId="60" borderId="0" applyNumberFormat="0" applyBorder="0" applyAlignment="0" applyProtection="0"/>
    <xf numFmtId="171" fontId="1" fillId="64" borderId="0" applyNumberFormat="0" applyBorder="0" applyAlignment="0" applyProtection="0"/>
    <xf numFmtId="0" fontId="39" fillId="8" borderId="0" applyNumberFormat="0" applyBorder="0" applyAlignment="0" applyProtection="0"/>
    <xf numFmtId="0" fontId="39" fillId="22" borderId="0" applyNumberFormat="0" applyBorder="0" applyAlignment="0" applyProtection="0"/>
    <xf numFmtId="171" fontId="1" fillId="6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171" fontId="1" fillId="49" borderId="0" applyNumberFormat="0" applyBorder="0" applyAlignment="0" applyProtection="0"/>
    <xf numFmtId="171" fontId="1" fillId="53" borderId="0" applyNumberFormat="0" applyBorder="0" applyAlignment="0" applyProtection="0"/>
    <xf numFmtId="0" fontId="39" fillId="11" borderId="0" applyNumberFormat="0" applyBorder="0" applyAlignment="0" applyProtection="0"/>
    <xf numFmtId="0" fontId="39" fillId="23" borderId="0" applyNumberFormat="0" applyBorder="0" applyAlignment="0" applyProtection="0"/>
    <xf numFmtId="171" fontId="1" fillId="57"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171" fontId="1" fillId="61"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171" fontId="1" fillId="65" borderId="0" applyNumberFormat="0" applyBorder="0" applyAlignment="0" applyProtection="0"/>
    <xf numFmtId="0" fontId="39" fillId="12" borderId="0" applyNumberFormat="0" applyBorder="0" applyAlignment="0" applyProtection="0"/>
    <xf numFmtId="0" fontId="39" fillId="22" borderId="0" applyNumberFormat="0" applyBorder="0" applyAlignment="0" applyProtection="0"/>
    <xf numFmtId="171" fontId="1" fillId="69" borderId="0" applyNumberFormat="0" applyBorder="0" applyAlignment="0" applyProtection="0"/>
    <xf numFmtId="171" fontId="1" fillId="2" borderId="1" applyNumberFormat="0" applyFont="0" applyAlignment="0" applyProtection="0"/>
    <xf numFmtId="0" fontId="39" fillId="7" borderId="0" applyNumberFormat="0" applyBorder="0" applyAlignment="0" applyProtection="0"/>
    <xf numFmtId="0" fontId="39" fillId="10" borderId="0" applyNumberFormat="0" applyBorder="0" applyAlignment="0" applyProtection="0"/>
    <xf numFmtId="44" fontId="26" fillId="0" borderId="0" applyFont="0" applyFill="0" applyBorder="0" applyAlignment="0" applyProtection="0"/>
    <xf numFmtId="4" fontId="8" fillId="0" borderId="0" applyFont="0" applyFill="0" applyBorder="0" applyAlignment="0" applyProtection="0"/>
    <xf numFmtId="9" fontId="8"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26" fillId="0" borderId="0"/>
    <xf numFmtId="0" fontId="1" fillId="0" borderId="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2" borderId="1" applyNumberFormat="0" applyFont="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43" fontId="26" fillId="0" borderId="0" applyFont="0" applyFill="0" applyBorder="0" applyAlignment="0" applyProtection="0"/>
    <xf numFmtId="4" fontId="8" fillId="0" borderId="0" applyFont="0" applyFill="0" applyBorder="0" applyAlignment="0" applyProtection="0"/>
    <xf numFmtId="9" fontId="8" fillId="0" borderId="0" applyFont="0" applyFill="0" applyBorder="0" applyAlignment="0" applyProtection="0"/>
    <xf numFmtId="0" fontId="1" fillId="0" borderId="0"/>
    <xf numFmtId="0" fontId="1" fillId="2" borderId="1" applyNumberFormat="0" applyFont="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2" borderId="1" applyNumberFormat="0" applyFont="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5" fillId="0" borderId="0" applyNumberFormat="0" applyFill="0" applyBorder="0">
      <alignment horizontal="center" wrapText="1"/>
    </xf>
    <xf numFmtId="0" fontId="5" fillId="0" borderId="0" applyNumberFormat="0" applyFill="0" applyBorder="0">
      <alignment horizontal="center"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9" fillId="0" borderId="0" applyFont="0" applyFill="0" applyBorder="0" applyAlignment="0" applyProtection="0"/>
    <xf numFmtId="43" fontId="2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 fillId="0" borderId="0" applyNumberForma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9" fillId="0" borderId="0"/>
    <xf numFmtId="0" fontId="3" fillId="0" borderId="0" applyNumberFormat="0" applyFill="0" applyBorder="0" applyAlignment="0" applyProtection="0"/>
    <xf numFmtId="0" fontId="9" fillId="0" borderId="0"/>
    <xf numFmtId="0" fontId="3" fillId="0" borderId="0" applyNumberFormat="0" applyFill="0" applyBorder="0" applyAlignment="0" applyProtection="0"/>
    <xf numFmtId="0" fontId="3" fillId="0" borderId="0"/>
    <xf numFmtId="0" fontId="3"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9"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9" fontId="1" fillId="0" borderId="0" applyFont="0" applyFill="0" applyBorder="0" applyAlignment="0" applyProtection="0"/>
    <xf numFmtId="44"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8" fontId="3" fillId="0" borderId="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center" vertical="center"/>
    </xf>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alignment horizontal="center" vertical="center"/>
    </xf>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applyFill="0" applyBorder="0" applyAlignment="0" applyProtection="0">
      <alignment wrapText="1"/>
    </xf>
    <xf numFmtId="168" fontId="3" fillId="0" borderId="0" applyFill="0" applyBorder="0" applyAlignment="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applyFill="0" applyBorder="0" applyAlignment="0" applyProtection="0">
      <alignment wrapText="1"/>
    </xf>
    <xf numFmtId="168" fontId="3" fillId="0" borderId="0" applyFill="0" applyBorder="0" applyAlignment="0" applyProtection="0">
      <alignment wrapText="1"/>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center" vertical="center"/>
    </xf>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8" fontId="3" fillId="0" borderId="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center" vertical="center"/>
    </xf>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168" fontId="3" fillId="0" borderId="0" applyFill="0" applyBorder="0" applyAlignment="0" applyProtection="0">
      <alignment wrapText="1"/>
    </xf>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alignment horizontal="center" vertical="center"/>
    </xf>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applyFill="0" applyBorder="0" applyAlignment="0" applyProtection="0">
      <alignment wrapText="1"/>
    </xf>
    <xf numFmtId="168" fontId="3" fillId="0" borderId="0" applyFill="0" applyBorder="0" applyAlignment="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applyFill="0" applyBorder="0" applyAlignment="0" applyProtection="0">
      <alignment wrapText="1"/>
    </xf>
    <xf numFmtId="168" fontId="3" fillId="0" borderId="0" applyFill="0" applyBorder="0" applyAlignment="0" applyProtection="0">
      <alignment wrapText="1"/>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center" vertical="center"/>
    </xf>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0" fontId="77" fillId="0" borderId="0"/>
    <xf numFmtId="43" fontId="3" fillId="0" borderId="0" applyFont="0" applyFill="0" applyBorder="0" applyAlignment="0" applyProtection="0"/>
    <xf numFmtId="44" fontId="3" fillId="0" borderId="0" applyFont="0" applyFill="0" applyBorder="0" applyAlignment="0" applyProtection="0"/>
    <xf numFmtId="43" fontId="26" fillId="0" borderId="0" applyFont="0" applyFill="0" applyBorder="0" applyAlignment="0" applyProtection="0"/>
    <xf numFmtId="8" fontId="8" fillId="0" borderId="0" applyFont="0" applyFill="0" applyBorder="0" applyAlignment="0" applyProtection="0"/>
    <xf numFmtId="0" fontId="1" fillId="0" borderId="0"/>
    <xf numFmtId="0" fontId="1" fillId="2" borderId="1" applyNumberFormat="0" applyFont="0" applyAlignment="0" applyProtection="0"/>
    <xf numFmtId="0" fontId="1" fillId="2" borderId="1"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1" fillId="2" borderId="1" applyNumberFormat="0" applyFont="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9" fontId="1" fillId="0" borderId="0" applyFont="0" applyFill="0" applyBorder="0" applyAlignment="0" applyProtection="0"/>
    <xf numFmtId="0" fontId="28" fillId="0" borderId="0"/>
    <xf numFmtId="171" fontId="1" fillId="48" borderId="0" applyNumberFormat="0" applyBorder="0" applyAlignment="0" applyProtection="0"/>
    <xf numFmtId="171" fontId="1" fillId="52" borderId="0" applyNumberFormat="0" applyBorder="0" applyAlignment="0" applyProtection="0"/>
    <xf numFmtId="171" fontId="1" fillId="56" borderId="0" applyNumberFormat="0" applyBorder="0" applyAlignment="0" applyProtection="0"/>
    <xf numFmtId="171" fontId="1" fillId="60" borderId="0" applyNumberFormat="0" applyBorder="0" applyAlignment="0" applyProtection="0"/>
    <xf numFmtId="171" fontId="1" fillId="68" borderId="0" applyNumberFormat="0" applyBorder="0" applyAlignment="0" applyProtection="0"/>
    <xf numFmtId="171" fontId="1" fillId="49" borderId="0" applyNumberFormat="0" applyBorder="0" applyAlignment="0" applyProtection="0"/>
    <xf numFmtId="171" fontId="1" fillId="57" borderId="0" applyNumberFormat="0" applyBorder="0" applyAlignment="0" applyProtection="0"/>
    <xf numFmtId="171" fontId="1" fillId="61" borderId="0" applyNumberFormat="0" applyBorder="0" applyAlignment="0" applyProtection="0"/>
    <xf numFmtId="171" fontId="1" fillId="65" borderId="0" applyNumberFormat="0" applyBorder="0" applyAlignment="0" applyProtection="0"/>
    <xf numFmtId="171" fontId="1" fillId="6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28"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2" borderId="1" applyNumberFormat="0" applyFont="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2" borderId="1" applyNumberFormat="0" applyFont="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26" fillId="0" borderId="0"/>
    <xf numFmtId="0" fontId="1" fillId="2" borderId="1" applyNumberFormat="0" applyFont="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0"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7" borderId="0" applyNumberFormat="0" applyBorder="0" applyAlignment="0" applyProtection="0"/>
    <xf numFmtId="0" fontId="1" fillId="68" borderId="0" applyNumberFormat="0" applyBorder="0" applyAlignment="0" applyProtection="0"/>
    <xf numFmtId="0" fontId="1" fillId="64"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39" fillId="0" borderId="0"/>
    <xf numFmtId="0" fontId="39" fillId="0" borderId="0"/>
    <xf numFmtId="43" fontId="1" fillId="0" borderId="0" applyFont="0" applyFill="0" applyBorder="0" applyAlignment="0" applyProtection="0"/>
    <xf numFmtId="0" fontId="28"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3" fillId="0" borderId="0" applyFont="0" applyFill="0" applyBorder="0" applyAlignment="0" applyProtection="0"/>
    <xf numFmtId="0" fontId="26" fillId="0" borderId="0"/>
  </cellStyleXfs>
  <cellXfs count="379">
    <xf numFmtId="0" fontId="0" fillId="0" borderId="0" xfId="0"/>
    <xf numFmtId="0" fontId="3" fillId="0" borderId="0" xfId="1"/>
    <xf numFmtId="0" fontId="5" fillId="0" borderId="0" xfId="1" applyFont="1"/>
    <xf numFmtId="167" fontId="29" fillId="27" borderId="5" xfId="25834" applyNumberFormat="1" applyFont="1" applyFill="1" applyBorder="1"/>
    <xf numFmtId="167" fontId="29" fillId="27" borderId="16" xfId="25834" applyNumberFormat="1" applyFont="1" applyFill="1" applyBorder="1"/>
    <xf numFmtId="167" fontId="29" fillId="27" borderId="0" xfId="25834" applyNumberFormat="1" applyFont="1" applyFill="1" applyBorder="1"/>
    <xf numFmtId="167" fontId="29" fillId="0" borderId="5" xfId="25834" applyNumberFormat="1" applyFont="1" applyFill="1" applyBorder="1"/>
    <xf numFmtId="3" fontId="29" fillId="27" borderId="0" xfId="25836" applyNumberFormat="1" applyFont="1" applyFill="1" applyBorder="1"/>
    <xf numFmtId="167" fontId="29" fillId="0" borderId="0" xfId="25834" applyNumberFormat="1" applyFont="1" applyFill="1" applyBorder="1"/>
    <xf numFmtId="3" fontId="29" fillId="0" borderId="0" xfId="25836" applyNumberFormat="1" applyFont="1" applyFill="1" applyBorder="1"/>
    <xf numFmtId="167" fontId="29" fillId="0" borderId="16" xfId="25834" applyNumberFormat="1" applyFont="1" applyFill="1" applyBorder="1"/>
    <xf numFmtId="167" fontId="29" fillId="27" borderId="0" xfId="25834" applyNumberFormat="1" applyFont="1" applyFill="1" applyBorder="1" applyAlignment="1">
      <alignment horizontal="right"/>
    </xf>
    <xf numFmtId="0" fontId="31" fillId="36" borderId="17" xfId="25836" applyFont="1" applyFill="1" applyBorder="1"/>
    <xf numFmtId="0" fontId="32" fillId="36" borderId="15" xfId="25836" applyFont="1" applyFill="1" applyBorder="1"/>
    <xf numFmtId="0" fontId="32" fillId="36" borderId="16" xfId="25836" applyFont="1" applyFill="1" applyBorder="1" applyAlignment="1">
      <alignment horizontal="center"/>
    </xf>
    <xf numFmtId="0" fontId="31" fillId="36" borderId="0" xfId="25836" applyFont="1" applyFill="1" applyBorder="1" applyAlignment="1">
      <alignment horizontal="center"/>
    </xf>
    <xf numFmtId="0" fontId="31" fillId="36" borderId="0" xfId="25836" quotePrefix="1" applyFont="1" applyFill="1" applyBorder="1" applyAlignment="1">
      <alignment horizontal="center"/>
    </xf>
    <xf numFmtId="0" fontId="31" fillId="36" borderId="16" xfId="25836" applyFont="1" applyFill="1" applyBorder="1" applyAlignment="1">
      <alignment horizontal="center"/>
    </xf>
    <xf numFmtId="0" fontId="31" fillId="36" borderId="5" xfId="25836" quotePrefix="1" applyFont="1" applyFill="1" applyBorder="1" applyAlignment="1">
      <alignment horizontal="center"/>
    </xf>
    <xf numFmtId="3" fontId="31" fillId="36" borderId="0" xfId="25836" applyNumberFormat="1" applyFont="1" applyFill="1" applyBorder="1" applyAlignment="1">
      <alignment horizontal="center"/>
    </xf>
    <xf numFmtId="3" fontId="31" fillId="36" borderId="0" xfId="25836" quotePrefix="1" applyNumberFormat="1" applyFont="1" applyFill="1" applyBorder="1" applyAlignment="1">
      <alignment horizontal="center"/>
    </xf>
    <xf numFmtId="3" fontId="31" fillId="36" borderId="16" xfId="25836" applyNumberFormat="1" applyFont="1" applyFill="1" applyBorder="1" applyAlignment="1">
      <alignment horizontal="center"/>
    </xf>
    <xf numFmtId="3" fontId="31" fillId="36" borderId="5" xfId="25836" quotePrefix="1" applyNumberFormat="1" applyFont="1" applyFill="1" applyBorder="1" applyAlignment="1">
      <alignment horizontal="center"/>
    </xf>
    <xf numFmtId="0" fontId="31" fillId="36" borderId="16" xfId="25836" applyFont="1" applyFill="1" applyBorder="1"/>
    <xf numFmtId="167" fontId="57" fillId="0" borderId="0" xfId="25836" applyNumberFormat="1" applyFont="1"/>
    <xf numFmtId="0" fontId="57" fillId="0" borderId="0" xfId="25836" applyFont="1"/>
    <xf numFmtId="0" fontId="57" fillId="0" borderId="0" xfId="25835" applyFont="1"/>
    <xf numFmtId="0" fontId="0" fillId="0" borderId="0" xfId="0" applyFont="1" applyAlignment="1">
      <alignment horizontal="center"/>
    </xf>
    <xf numFmtId="0" fontId="58" fillId="0" borderId="0" xfId="25836" applyFont="1"/>
    <xf numFmtId="0" fontId="0" fillId="0" borderId="0" xfId="0" applyFont="1"/>
    <xf numFmtId="0" fontId="59" fillId="0" borderId="0" xfId="0" applyFont="1"/>
    <xf numFmtId="0" fontId="29" fillId="0" borderId="0" xfId="0" applyFont="1" applyBorder="1"/>
    <xf numFmtId="0" fontId="59" fillId="0" borderId="0" xfId="0" applyFont="1" applyBorder="1"/>
    <xf numFmtId="0" fontId="30" fillId="0" borderId="0" xfId="0" applyFont="1" applyFill="1" applyBorder="1"/>
    <xf numFmtId="0" fontId="29" fillId="0" borderId="0" xfId="0" applyFont="1" applyFill="1" applyBorder="1"/>
    <xf numFmtId="0" fontId="59" fillId="0" borderId="0" xfId="0" applyFont="1" applyBorder="1" applyAlignment="1">
      <alignment wrapText="1"/>
    </xf>
    <xf numFmtId="37" fontId="29" fillId="0" borderId="5" xfId="0" applyNumberFormat="1" applyFont="1" applyFill="1" applyBorder="1"/>
    <xf numFmtId="0" fontId="0" fillId="0" borderId="0" xfId="0" quotePrefix="1" applyFont="1"/>
    <xf numFmtId="0" fontId="0" fillId="0" borderId="0" xfId="0" applyFont="1"/>
    <xf numFmtId="0" fontId="75" fillId="0" borderId="0" xfId="0" applyFont="1"/>
    <xf numFmtId="0" fontId="32" fillId="36" borderId="3" xfId="25836" applyFont="1" applyFill="1" applyBorder="1"/>
    <xf numFmtId="0" fontId="32" fillId="36" borderId="0" xfId="25836" applyFont="1" applyFill="1" applyBorder="1" applyAlignment="1">
      <alignment horizontal="center"/>
    </xf>
    <xf numFmtId="0" fontId="62" fillId="0" borderId="16" xfId="0" applyFont="1" applyBorder="1"/>
    <xf numFmtId="37" fontId="61" fillId="0" borderId="5" xfId="0" applyNumberFormat="1" applyFont="1" applyFill="1" applyBorder="1"/>
    <xf numFmtId="0" fontId="29" fillId="0" borderId="16" xfId="0" applyFont="1" applyBorder="1"/>
    <xf numFmtId="0" fontId="33" fillId="35" borderId="35" xfId="25832" applyNumberFormat="1" applyFont="1" applyFill="1" applyBorder="1" applyAlignment="1">
      <alignment vertical="top" wrapText="1" readingOrder="1"/>
    </xf>
    <xf numFmtId="0" fontId="26" fillId="32" borderId="31" xfId="25832" applyNumberFormat="1" applyFont="1" applyFill="1" applyBorder="1" applyAlignment="1">
      <alignment vertical="top" wrapText="1" readingOrder="1"/>
    </xf>
    <xf numFmtId="0" fontId="26" fillId="31" borderId="31" xfId="25832" applyNumberFormat="1" applyFont="1" applyFill="1" applyBorder="1" applyAlignment="1">
      <alignment vertical="top" wrapText="1" readingOrder="1"/>
    </xf>
    <xf numFmtId="0" fontId="26" fillId="31" borderId="38" xfId="25832" applyNumberFormat="1" applyFont="1" applyFill="1" applyBorder="1" applyAlignment="1">
      <alignment vertical="top" wrapText="1" readingOrder="1"/>
    </xf>
    <xf numFmtId="0" fontId="26" fillId="31" borderId="39" xfId="25832" applyNumberFormat="1" applyFont="1" applyFill="1" applyBorder="1" applyAlignment="1">
      <alignment vertical="top" wrapText="1" readingOrder="1"/>
    </xf>
    <xf numFmtId="0" fontId="0" fillId="0" borderId="0" xfId="0" applyFont="1" applyFill="1"/>
    <xf numFmtId="172" fontId="75" fillId="0" borderId="0" xfId="0" applyNumberFormat="1" applyFont="1"/>
    <xf numFmtId="9" fontId="0" fillId="0" borderId="0" xfId="28811" applyFont="1"/>
    <xf numFmtId="0" fontId="2" fillId="0" borderId="0" xfId="0" applyFont="1" applyAlignment="1">
      <alignment horizontal="center" vertical="center"/>
    </xf>
    <xf numFmtId="173" fontId="31" fillId="36" borderId="16" xfId="25836" applyNumberFormat="1" applyFont="1" applyFill="1" applyBorder="1"/>
    <xf numFmtId="3" fontId="0" fillId="0" borderId="0" xfId="0" applyNumberFormat="1"/>
    <xf numFmtId="43" fontId="0" fillId="0" borderId="0" xfId="26155" applyFont="1"/>
    <xf numFmtId="0" fontId="29" fillId="0" borderId="3" xfId="0" applyFont="1" applyBorder="1"/>
    <xf numFmtId="0" fontId="33" fillId="35" borderId="36" xfId="25832" applyNumberFormat="1" applyFont="1" applyFill="1" applyBorder="1" applyAlignment="1">
      <alignment vertical="top" wrapText="1" readingOrder="1"/>
    </xf>
    <xf numFmtId="0" fontId="33" fillId="35" borderId="36" xfId="25832" applyNumberFormat="1" applyFont="1" applyFill="1" applyBorder="1" applyAlignment="1">
      <alignment horizontal="center" vertical="top" wrapText="1" readingOrder="1"/>
    </xf>
    <xf numFmtId="0" fontId="33" fillId="35" borderId="36" xfId="25832" applyNumberFormat="1" applyFont="1" applyFill="1" applyBorder="1" applyAlignment="1">
      <alignment vertical="top" wrapText="1" readingOrder="1"/>
    </xf>
    <xf numFmtId="0" fontId="0" fillId="0" borderId="0" xfId="0" applyFill="1"/>
    <xf numFmtId="0" fontId="61" fillId="0" borderId="0" xfId="0" applyFont="1"/>
    <xf numFmtId="0" fontId="33" fillId="35" borderId="36" xfId="25832" applyNumberFormat="1" applyFont="1" applyFill="1" applyBorder="1" applyAlignment="1">
      <alignment vertical="top" wrapText="1" readingOrder="1"/>
    </xf>
    <xf numFmtId="0" fontId="62" fillId="0" borderId="0" xfId="0" applyFont="1" applyFill="1" applyBorder="1"/>
    <xf numFmtId="0" fontId="60" fillId="0" borderId="16" xfId="0" applyFont="1" applyFill="1" applyBorder="1"/>
    <xf numFmtId="37" fontId="30" fillId="0" borderId="0" xfId="0" applyNumberFormat="1" applyFont="1" applyFill="1" applyBorder="1"/>
    <xf numFmtId="0" fontId="62" fillId="0" borderId="16" xfId="0" applyFont="1" applyFill="1" applyBorder="1"/>
    <xf numFmtId="0" fontId="29" fillId="0" borderId="5" xfId="0" applyFont="1" applyFill="1" applyBorder="1"/>
    <xf numFmtId="167" fontId="29" fillId="27" borderId="0" xfId="28808" applyNumberFormat="1" applyFont="1" applyFill="1" applyBorder="1"/>
    <xf numFmtId="167" fontId="29" fillId="0" borderId="0" xfId="28808" applyNumberFormat="1" applyFont="1" applyFill="1" applyBorder="1"/>
    <xf numFmtId="3" fontId="31" fillId="36" borderId="0" xfId="28810" applyNumberFormat="1" applyFont="1" applyFill="1" applyBorder="1" applyAlignment="1">
      <alignment horizontal="center"/>
    </xf>
    <xf numFmtId="3" fontId="31" fillId="36" borderId="5" xfId="28810" quotePrefix="1" applyNumberFormat="1" applyFont="1" applyFill="1" applyBorder="1" applyAlignment="1">
      <alignment horizontal="center"/>
    </xf>
    <xf numFmtId="167" fontId="29" fillId="27" borderId="5" xfId="28808" applyNumberFormat="1" applyFont="1" applyFill="1" applyBorder="1"/>
    <xf numFmtId="167" fontId="29" fillId="0" borderId="5" xfId="28808" applyNumberFormat="1" applyFont="1" applyFill="1" applyBorder="1"/>
    <xf numFmtId="167" fontId="0" fillId="0" borderId="0" xfId="0" applyNumberFormat="1"/>
    <xf numFmtId="0" fontId="29" fillId="0" borderId="16" xfId="0" applyFont="1" applyFill="1" applyBorder="1"/>
    <xf numFmtId="37" fontId="0" fillId="0" borderId="0" xfId="0" applyNumberFormat="1"/>
    <xf numFmtId="37" fontId="29" fillId="0" borderId="0" xfId="0" applyNumberFormat="1" applyFont="1" applyFill="1" applyBorder="1"/>
    <xf numFmtId="0" fontId="29" fillId="0" borderId="63" xfId="0" applyFont="1" applyFill="1" applyBorder="1"/>
    <xf numFmtId="0" fontId="29" fillId="0" borderId="0" xfId="0" applyFont="1" applyFill="1"/>
    <xf numFmtId="0" fontId="29" fillId="0" borderId="0" xfId="0" applyFont="1"/>
    <xf numFmtId="37" fontId="29" fillId="0" borderId="0" xfId="0" applyNumberFormat="1" applyFont="1" applyFill="1"/>
    <xf numFmtId="37" fontId="30" fillId="0" borderId="5" xfId="0" applyNumberFormat="1" applyFont="1" applyFill="1" applyBorder="1"/>
    <xf numFmtId="0" fontId="30" fillId="0" borderId="3" xfId="0" applyFont="1" applyFill="1" applyBorder="1"/>
    <xf numFmtId="0" fontId="59" fillId="0" borderId="0" xfId="0" applyFont="1" applyFill="1"/>
    <xf numFmtId="37" fontId="30" fillId="0" borderId="3" xfId="0" applyNumberFormat="1" applyFont="1" applyFill="1" applyBorder="1"/>
    <xf numFmtId="0" fontId="31" fillId="36" borderId="16" xfId="28810" applyFont="1" applyFill="1" applyBorder="1" applyAlignment="1">
      <alignment horizontal="center"/>
    </xf>
    <xf numFmtId="0" fontId="31" fillId="36" borderId="5" xfId="28810" quotePrefix="1" applyFont="1" applyFill="1" applyBorder="1" applyAlignment="1">
      <alignment horizontal="center"/>
    </xf>
    <xf numFmtId="0" fontId="0" fillId="0" borderId="0" xfId="0" applyBorder="1"/>
    <xf numFmtId="0" fontId="29" fillId="0" borderId="63" xfId="0" applyFont="1" applyBorder="1"/>
    <xf numFmtId="0" fontId="30" fillId="0" borderId="16" xfId="0" applyFont="1" applyFill="1" applyBorder="1"/>
    <xf numFmtId="0" fontId="33" fillId="0" borderId="0" xfId="25832" applyNumberFormat="1" applyFont="1" applyFill="1" applyBorder="1" applyAlignment="1">
      <alignment horizontal="left" vertical="top" wrapText="1" readingOrder="1"/>
    </xf>
    <xf numFmtId="0" fontId="30" fillId="0" borderId="0" xfId="25832" applyNumberFormat="1" applyFont="1" applyFill="1" applyBorder="1" applyAlignment="1">
      <alignment horizontal="left" vertical="top" wrapText="1"/>
    </xf>
    <xf numFmtId="4" fontId="33" fillId="0" borderId="0" xfId="25832" applyNumberFormat="1" applyFont="1" applyFill="1" applyBorder="1" applyAlignment="1">
      <alignment horizontal="right" vertical="top" wrapText="1" readingOrder="1"/>
    </xf>
    <xf numFmtId="169" fontId="33" fillId="0" borderId="0" xfId="25832" applyNumberFormat="1" applyFont="1" applyFill="1" applyBorder="1" applyAlignment="1">
      <alignment vertical="top" wrapText="1" readingOrder="1"/>
    </xf>
    <xf numFmtId="0" fontId="0" fillId="0" borderId="0" xfId="0" applyFill="1" applyBorder="1"/>
    <xf numFmtId="0" fontId="26" fillId="32" borderId="39" xfId="25832" applyNumberFormat="1" applyFont="1" applyFill="1" applyBorder="1" applyAlignment="1">
      <alignment vertical="top" wrapText="1" readingOrder="1"/>
    </xf>
    <xf numFmtId="0" fontId="26" fillId="32" borderId="68" xfId="25832" applyNumberFormat="1" applyFont="1" applyFill="1" applyBorder="1" applyAlignment="1">
      <alignment vertical="top" wrapText="1" readingOrder="1"/>
    </xf>
    <xf numFmtId="167" fontId="31" fillId="36" borderId="18" xfId="0" applyNumberFormat="1" applyFont="1" applyFill="1" applyBorder="1"/>
    <xf numFmtId="167" fontId="31" fillId="36" borderId="19" xfId="0" applyNumberFormat="1" applyFont="1" applyFill="1" applyBorder="1"/>
    <xf numFmtId="167" fontId="31" fillId="36" borderId="20" xfId="0" applyNumberFormat="1" applyFont="1" applyFill="1" applyBorder="1"/>
    <xf numFmtId="0" fontId="31" fillId="36" borderId="17" xfId="25836" applyFont="1" applyFill="1" applyBorder="1" applyAlignment="1">
      <alignment horizontal="left"/>
    </xf>
    <xf numFmtId="0" fontId="31" fillId="36" borderId="2" xfId="25836" applyFont="1" applyFill="1" applyBorder="1" applyAlignment="1">
      <alignment horizontal="left"/>
    </xf>
    <xf numFmtId="0" fontId="31" fillId="36" borderId="16" xfId="25836" applyFont="1" applyFill="1" applyBorder="1" applyAlignment="1">
      <alignment horizontal="left"/>
    </xf>
    <xf numFmtId="0" fontId="31" fillId="36" borderId="0" xfId="25836" applyFont="1" applyFill="1" applyBorder="1" applyAlignment="1">
      <alignment horizontal="left"/>
    </xf>
    <xf numFmtId="37" fontId="29" fillId="0" borderId="64" xfId="0" applyNumberFormat="1" applyFont="1" applyFill="1" applyBorder="1"/>
    <xf numFmtId="167" fontId="31" fillId="36" borderId="64" xfId="0" applyNumberFormat="1" applyFont="1" applyFill="1" applyBorder="1"/>
    <xf numFmtId="167" fontId="31" fillId="36" borderId="63" xfId="0" applyNumberFormat="1" applyFont="1" applyFill="1" applyBorder="1"/>
    <xf numFmtId="167" fontId="31" fillId="36" borderId="62" xfId="0" applyNumberFormat="1" applyFont="1" applyFill="1" applyBorder="1"/>
    <xf numFmtId="173" fontId="31" fillId="36" borderId="17" xfId="25836" applyNumberFormat="1" applyFont="1" applyFill="1" applyBorder="1" applyAlignment="1">
      <alignment horizontal="right"/>
    </xf>
    <xf numFmtId="0" fontId="81" fillId="0" borderId="0" xfId="0" applyFont="1" applyFill="1"/>
    <xf numFmtId="3" fontId="54" fillId="0" borderId="0" xfId="0" applyNumberFormat="1" applyFont="1" applyFill="1"/>
    <xf numFmtId="4" fontId="54" fillId="0" borderId="0" xfId="0" applyNumberFormat="1" applyFont="1" applyFill="1"/>
    <xf numFmtId="3" fontId="0" fillId="0" borderId="0" xfId="0" applyNumberFormat="1" applyFill="1"/>
    <xf numFmtId="4" fontId="0" fillId="0" borderId="0" xfId="0" applyNumberFormat="1" applyFill="1"/>
    <xf numFmtId="0" fontId="79" fillId="0" borderId="0" xfId="0" applyFont="1" applyFill="1"/>
    <xf numFmtId="3" fontId="54" fillId="0" borderId="0" xfId="0" applyNumberFormat="1" applyFont="1" applyFill="1" applyAlignment="1">
      <alignment horizontal="center" wrapText="1"/>
    </xf>
    <xf numFmtId="4" fontId="54" fillId="0" borderId="0" xfId="0" applyNumberFormat="1" applyFont="1" applyFill="1" applyAlignment="1">
      <alignment horizontal="center"/>
    </xf>
    <xf numFmtId="0" fontId="78" fillId="0" borderId="0" xfId="0" applyFont="1" applyFill="1"/>
    <xf numFmtId="0" fontId="0" fillId="0" borderId="0" xfId="0" applyAlignment="1">
      <alignment horizontal="left" vertical="top"/>
    </xf>
    <xf numFmtId="0" fontId="0" fillId="0" borderId="0" xfId="0" applyFill="1" applyAlignment="1">
      <alignment horizontal="left" vertical="top"/>
    </xf>
    <xf numFmtId="0" fontId="0" fillId="0" borderId="0" xfId="0" applyFill="1" applyAlignment="1">
      <alignment horizontal="center" vertical="center"/>
    </xf>
    <xf numFmtId="0" fontId="0" fillId="0" borderId="0" xfId="0" applyAlignment="1">
      <alignment horizontal="center" vertical="center"/>
    </xf>
    <xf numFmtId="0" fontId="33" fillId="35" borderId="36" xfId="25832" applyNumberFormat="1" applyFont="1" applyFill="1" applyBorder="1" applyAlignment="1">
      <alignment vertical="top" wrapText="1" readingOrder="1"/>
    </xf>
    <xf numFmtId="167" fontId="29" fillId="27" borderId="5" xfId="28808" applyNumberFormat="1" applyFont="1" applyFill="1" applyBorder="1" applyAlignment="1">
      <alignment vertical="center"/>
    </xf>
    <xf numFmtId="167" fontId="29" fillId="0" borderId="5" xfId="28808" applyNumberFormat="1" applyFont="1" applyFill="1" applyBorder="1" applyAlignment="1">
      <alignment vertical="center"/>
    </xf>
    <xf numFmtId="167" fontId="29" fillId="27" borderId="0" xfId="28808" applyNumberFormat="1" applyFont="1" applyFill="1" applyBorder="1" applyAlignment="1">
      <alignment horizontal="center" vertical="center"/>
    </xf>
    <xf numFmtId="167" fontId="29" fillId="27" borderId="5" xfId="28808" applyNumberFormat="1" applyFont="1" applyFill="1" applyBorder="1" applyAlignment="1">
      <alignment horizontal="center" vertical="center"/>
    </xf>
    <xf numFmtId="167" fontId="29" fillId="0" borderId="0" xfId="28808" applyNumberFormat="1" applyFont="1" applyFill="1" applyBorder="1" applyAlignment="1">
      <alignment horizontal="center" vertical="center"/>
    </xf>
    <xf numFmtId="167" fontId="29" fillId="27" borderId="16" xfId="28808" applyNumberFormat="1" applyFont="1" applyFill="1" applyBorder="1" applyAlignment="1">
      <alignment horizontal="center" vertical="center"/>
    </xf>
    <xf numFmtId="0" fontId="31" fillId="36" borderId="79" xfId="0" applyFont="1" applyFill="1" applyBorder="1"/>
    <xf numFmtId="0" fontId="31" fillId="36" borderId="78" xfId="0" applyFont="1" applyFill="1" applyBorder="1"/>
    <xf numFmtId="0" fontId="31" fillId="36" borderId="80" xfId="25836" applyFont="1" applyFill="1" applyBorder="1" applyAlignment="1">
      <alignment horizontal="left"/>
    </xf>
    <xf numFmtId="0" fontId="83" fillId="0" borderId="0" xfId="0" applyFont="1"/>
    <xf numFmtId="0" fontId="30" fillId="76" borderId="16" xfId="0" applyFont="1" applyFill="1" applyBorder="1"/>
    <xf numFmtId="0" fontId="30" fillId="76" borderId="0" xfId="0" applyFont="1" applyFill="1" applyBorder="1" applyAlignment="1">
      <alignment horizontal="right"/>
    </xf>
    <xf numFmtId="0" fontId="30" fillId="76" borderId="0" xfId="0" applyFont="1" applyFill="1" applyBorder="1"/>
    <xf numFmtId="0" fontId="30" fillId="76" borderId="5" xfId="0" applyFont="1" applyFill="1" applyBorder="1" applyAlignment="1">
      <alignment horizontal="right"/>
    </xf>
    <xf numFmtId="0" fontId="29" fillId="25" borderId="16" xfId="0" applyFont="1" applyFill="1" applyBorder="1"/>
    <xf numFmtId="0" fontId="29" fillId="25" borderId="0" xfId="0" applyFont="1" applyFill="1" applyBorder="1"/>
    <xf numFmtId="37" fontId="29" fillId="25" borderId="5" xfId="0" applyNumberFormat="1" applyFont="1" applyFill="1" applyBorder="1"/>
    <xf numFmtId="0" fontId="30" fillId="76" borderId="0" xfId="0" applyFont="1" applyFill="1" applyBorder="1" applyAlignment="1">
      <alignment wrapText="1"/>
    </xf>
    <xf numFmtId="37" fontId="30" fillId="76" borderId="5" xfId="0" applyNumberFormat="1" applyFont="1" applyFill="1" applyBorder="1"/>
    <xf numFmtId="0" fontId="0" fillId="0" borderId="5" xfId="0" applyBorder="1"/>
    <xf numFmtId="0" fontId="30" fillId="76" borderId="17" xfId="0" applyFont="1" applyFill="1" applyBorder="1"/>
    <xf numFmtId="0" fontId="30" fillId="77" borderId="16" xfId="0" applyFont="1" applyFill="1" applyBorder="1"/>
    <xf numFmtId="0" fontId="30" fillId="77" borderId="0" xfId="0" applyFont="1" applyFill="1" applyBorder="1" applyAlignment="1">
      <alignment horizontal="right"/>
    </xf>
    <xf numFmtId="0" fontId="29" fillId="78" borderId="16" xfId="0" applyFont="1" applyFill="1" applyBorder="1"/>
    <xf numFmtId="37" fontId="29" fillId="78" borderId="0" xfId="0" applyNumberFormat="1" applyFont="1" applyFill="1" applyBorder="1"/>
    <xf numFmtId="37" fontId="30" fillId="77" borderId="0" xfId="0" applyNumberFormat="1" applyFont="1" applyFill="1" applyBorder="1"/>
    <xf numFmtId="0" fontId="30" fillId="77" borderId="0" xfId="0" applyFont="1" applyFill="1" applyBorder="1"/>
    <xf numFmtId="0" fontId="30" fillId="77" borderId="4" xfId="0" applyFont="1" applyFill="1" applyBorder="1" applyAlignment="1">
      <alignment horizontal="right"/>
    </xf>
    <xf numFmtId="0" fontId="29" fillId="78" borderId="0" xfId="0" applyFont="1" applyFill="1" applyBorder="1"/>
    <xf numFmtId="37" fontId="29" fillId="78" borderId="5" xfId="0" applyNumberFormat="1" applyFont="1" applyFill="1" applyBorder="1"/>
    <xf numFmtId="0" fontId="30" fillId="77" borderId="5" xfId="0" applyFont="1" applyFill="1" applyBorder="1" applyAlignment="1">
      <alignment horizontal="right"/>
    </xf>
    <xf numFmtId="37" fontId="30" fillId="77" borderId="5" xfId="0" applyNumberFormat="1" applyFont="1" applyFill="1" applyBorder="1"/>
    <xf numFmtId="3" fontId="2" fillId="28" borderId="4" xfId="0" applyNumberFormat="1" applyFont="1" applyFill="1" applyBorder="1" applyAlignment="1">
      <alignment horizontal="center"/>
    </xf>
    <xf numFmtId="3" fontId="0" fillId="25" borderId="5" xfId="0" applyNumberFormat="1" applyFont="1" applyFill="1" applyBorder="1" applyAlignment="1">
      <alignment horizontal="center"/>
    </xf>
    <xf numFmtId="3" fontId="0" fillId="40" borderId="5" xfId="0" applyNumberFormat="1" applyFont="1" applyFill="1" applyBorder="1" applyAlignment="1">
      <alignment horizontal="center"/>
    </xf>
    <xf numFmtId="3" fontId="2" fillId="28" borderId="64" xfId="0" applyNumberFormat="1" applyFont="1" applyFill="1" applyBorder="1" applyAlignment="1">
      <alignment horizontal="center"/>
    </xf>
    <xf numFmtId="37" fontId="29" fillId="25" borderId="0" xfId="0" applyNumberFormat="1" applyFont="1" applyFill="1" applyBorder="1" applyAlignment="1">
      <alignment horizontal="right"/>
    </xf>
    <xf numFmtId="37" fontId="30" fillId="76" borderId="0" xfId="0" applyNumberFormat="1" applyFont="1" applyFill="1" applyBorder="1" applyAlignment="1">
      <alignment horizontal="right"/>
    </xf>
    <xf numFmtId="0" fontId="29" fillId="0" borderId="0" xfId="0" applyFont="1" applyFill="1" applyBorder="1" applyAlignment="1">
      <alignment horizontal="right"/>
    </xf>
    <xf numFmtId="0" fontId="59" fillId="0" borderId="0" xfId="0" applyFont="1" applyBorder="1" applyAlignment="1">
      <alignment horizontal="right"/>
    </xf>
    <xf numFmtId="37" fontId="30" fillId="0" borderId="0" xfId="0" applyNumberFormat="1" applyFont="1" applyFill="1" applyBorder="1" applyAlignment="1">
      <alignment horizontal="right"/>
    </xf>
    <xf numFmtId="37" fontId="61" fillId="0" borderId="0" xfId="0" applyNumberFormat="1" applyFont="1" applyBorder="1" applyAlignment="1">
      <alignment horizontal="right"/>
    </xf>
    <xf numFmtId="37" fontId="30" fillId="76" borderId="63" xfId="0" applyNumberFormat="1" applyFont="1" applyFill="1" applyBorder="1" applyAlignment="1">
      <alignment horizontal="right"/>
    </xf>
    <xf numFmtId="0" fontId="33" fillId="35" borderId="35" xfId="25832" applyNumberFormat="1" applyFont="1" applyFill="1" applyBorder="1" applyAlignment="1">
      <alignment vertical="center" wrapText="1" readingOrder="1"/>
    </xf>
    <xf numFmtId="0" fontId="33" fillId="35" borderId="36" xfId="25832" applyNumberFormat="1" applyFont="1" applyFill="1" applyBorder="1" applyAlignment="1">
      <alignment vertical="center" wrapText="1" readingOrder="1"/>
    </xf>
    <xf numFmtId="0" fontId="33" fillId="35" borderId="36" xfId="25832" applyNumberFormat="1" applyFont="1" applyFill="1" applyBorder="1" applyAlignment="1">
      <alignment horizontal="center" vertical="center" wrapText="1" readingOrder="1"/>
    </xf>
    <xf numFmtId="0" fontId="33" fillId="35" borderId="57" xfId="25832" applyNumberFormat="1" applyFont="1" applyFill="1" applyBorder="1" applyAlignment="1">
      <alignment horizontal="center" vertical="top" wrapText="1" readingOrder="1"/>
    </xf>
    <xf numFmtId="4" fontId="29" fillId="29" borderId="21" xfId="25832" applyNumberFormat="1" applyFont="1" applyFill="1" applyBorder="1" applyAlignment="1">
      <alignment horizontal="center" vertical="top" wrapText="1" readingOrder="1"/>
    </xf>
    <xf numFmtId="169" fontId="29" fillId="29" borderId="21" xfId="25832" applyNumberFormat="1" applyFont="1" applyFill="1" applyBorder="1" applyAlignment="1">
      <alignment horizontal="center" vertical="top" wrapText="1" readingOrder="1"/>
    </xf>
    <xf numFmtId="169" fontId="29" fillId="29" borderId="56" xfId="25832" applyNumberFormat="1" applyFont="1" applyFill="1" applyBorder="1" applyAlignment="1">
      <alignment horizontal="center" vertical="top" wrapText="1" readingOrder="1"/>
    </xf>
    <xf numFmtId="0" fontId="29" fillId="0" borderId="21" xfId="25832" applyNumberFormat="1" applyFont="1" applyFill="1" applyBorder="1" applyAlignment="1">
      <alignment horizontal="center" vertical="top" wrapText="1" readingOrder="1"/>
    </xf>
    <xf numFmtId="169" fontId="29" fillId="0" borderId="56" xfId="25832" applyNumberFormat="1" applyFont="1" applyFill="1" applyBorder="1" applyAlignment="1">
      <alignment horizontal="center" vertical="top" wrapText="1" readingOrder="1"/>
    </xf>
    <xf numFmtId="0" fontId="29" fillId="0" borderId="34" xfId="25832" applyNumberFormat="1" applyFont="1" applyFill="1" applyBorder="1" applyAlignment="1">
      <alignment horizontal="center" vertical="top" wrapText="1" readingOrder="1"/>
    </xf>
    <xf numFmtId="169" fontId="29" fillId="0" borderId="34" xfId="25832" applyNumberFormat="1" applyFont="1" applyFill="1" applyBorder="1" applyAlignment="1">
      <alignment horizontal="center" vertical="top" wrapText="1" readingOrder="1"/>
    </xf>
    <xf numFmtId="169" fontId="29" fillId="0" borderId="59" xfId="25832" applyNumberFormat="1" applyFont="1" applyFill="1" applyBorder="1" applyAlignment="1">
      <alignment horizontal="center" vertical="top" wrapText="1" readingOrder="1"/>
    </xf>
    <xf numFmtId="4" fontId="29" fillId="73" borderId="21" xfId="25832" applyNumberFormat="1" applyFont="1" applyFill="1" applyBorder="1" applyAlignment="1">
      <alignment horizontal="center" vertical="top" wrapText="1" readingOrder="1"/>
    </xf>
    <xf numFmtId="169" fontId="29" fillId="73" borderId="21" xfId="25832" applyNumberFormat="1" applyFont="1" applyFill="1" applyBorder="1" applyAlignment="1">
      <alignment horizontal="center" vertical="top" wrapText="1" readingOrder="1"/>
    </xf>
    <xf numFmtId="169" fontId="29" fillId="73" borderId="56" xfId="25832" applyNumberFormat="1" applyFont="1" applyFill="1" applyBorder="1" applyAlignment="1">
      <alignment horizontal="center" vertical="top" wrapText="1" readingOrder="1"/>
    </xf>
    <xf numFmtId="4" fontId="29" fillId="0" borderId="21" xfId="25832" applyNumberFormat="1" applyFont="1" applyFill="1" applyBorder="1" applyAlignment="1">
      <alignment horizontal="center" vertical="top" wrapText="1" readingOrder="1"/>
    </xf>
    <xf numFmtId="169" fontId="29" fillId="0" borderId="21" xfId="25832" applyNumberFormat="1" applyFont="1" applyFill="1" applyBorder="1" applyAlignment="1">
      <alignment horizontal="center" vertical="top" wrapText="1" readingOrder="1"/>
    </xf>
    <xf numFmtId="4" fontId="29" fillId="74" borderId="21" xfId="25832" applyNumberFormat="1" applyFont="1" applyFill="1" applyBorder="1" applyAlignment="1">
      <alignment horizontal="center" vertical="top" wrapText="1" readingOrder="1"/>
    </xf>
    <xf numFmtId="169" fontId="29" fillId="74" borderId="21" xfId="25832" applyNumberFormat="1" applyFont="1" applyFill="1" applyBorder="1" applyAlignment="1">
      <alignment horizontal="center" vertical="top" wrapText="1" readingOrder="1"/>
    </xf>
    <xf numFmtId="169" fontId="29" fillId="74" borderId="56" xfId="25832" applyNumberFormat="1" applyFont="1" applyFill="1" applyBorder="1" applyAlignment="1">
      <alignment horizontal="center" vertical="top" wrapText="1" readingOrder="1"/>
    </xf>
    <xf numFmtId="0" fontId="29" fillId="73" borderId="69" xfId="25832" applyNumberFormat="1" applyFont="1" applyFill="1" applyBorder="1" applyAlignment="1">
      <alignment horizontal="center" vertical="top" wrapText="1" readingOrder="1"/>
    </xf>
    <xf numFmtId="169" fontId="29" fillId="73" borderId="69" xfId="25832" applyNumberFormat="1" applyFont="1" applyFill="1" applyBorder="1" applyAlignment="1">
      <alignment horizontal="center" vertical="top" wrapText="1" readingOrder="1"/>
    </xf>
    <xf numFmtId="169" fontId="29" fillId="73" borderId="70" xfId="25832" applyNumberFormat="1" applyFont="1" applyFill="1" applyBorder="1" applyAlignment="1">
      <alignment horizontal="center" vertical="top" wrapText="1" readingOrder="1"/>
    </xf>
    <xf numFmtId="4" fontId="33" fillId="34" borderId="30" xfId="25832" applyNumberFormat="1" applyFont="1" applyFill="1" applyBorder="1" applyAlignment="1">
      <alignment horizontal="center" vertical="top" wrapText="1" readingOrder="1"/>
    </xf>
    <xf numFmtId="0" fontId="33" fillId="34" borderId="30" xfId="25832" applyNumberFormat="1" applyFont="1" applyFill="1" applyBorder="1" applyAlignment="1">
      <alignment horizontal="center" vertical="top" wrapText="1" readingOrder="1"/>
    </xf>
    <xf numFmtId="169" fontId="33" fillId="34" borderId="58" xfId="25832" applyNumberFormat="1" applyFont="1" applyFill="1" applyBorder="1" applyAlignment="1">
      <alignment horizontal="center" vertical="top" wrapText="1" readingOrder="1"/>
    </xf>
    <xf numFmtId="4" fontId="26" fillId="0" borderId="24" xfId="25832" applyNumberFormat="1" applyFont="1" applyFill="1" applyBorder="1" applyAlignment="1">
      <alignment horizontal="center" vertical="top" wrapText="1" readingOrder="1"/>
    </xf>
    <xf numFmtId="0" fontId="26" fillId="0" borderId="24" xfId="25832" applyNumberFormat="1" applyFont="1" applyFill="1" applyBorder="1" applyAlignment="1">
      <alignment horizontal="center" vertical="top" wrapText="1" readingOrder="1"/>
    </xf>
    <xf numFmtId="169" fontId="26" fillId="0" borderId="55" xfId="25832" applyNumberFormat="1" applyFont="1" applyFill="1" applyBorder="1" applyAlignment="1">
      <alignment horizontal="center" vertical="top" wrapText="1" readingOrder="1"/>
    </xf>
    <xf numFmtId="4" fontId="33" fillId="35" borderId="36" xfId="25832" applyNumberFormat="1" applyFont="1" applyFill="1" applyBorder="1" applyAlignment="1">
      <alignment horizontal="center" vertical="top" wrapText="1" readingOrder="1"/>
    </xf>
    <xf numFmtId="169" fontId="33" fillId="35" borderId="36" xfId="25832" applyNumberFormat="1" applyFont="1" applyFill="1" applyBorder="1" applyAlignment="1">
      <alignment horizontal="center" vertical="top" wrapText="1" readingOrder="1"/>
    </xf>
    <xf numFmtId="169" fontId="33" fillId="35" borderId="57" xfId="25832" applyNumberFormat="1" applyFont="1" applyFill="1" applyBorder="1" applyAlignment="1">
      <alignment horizontal="center" vertical="top" wrapText="1" readingOrder="1"/>
    </xf>
    <xf numFmtId="0" fontId="33" fillId="35" borderId="57" xfId="25832" applyNumberFormat="1" applyFont="1" applyFill="1" applyBorder="1" applyAlignment="1">
      <alignment horizontal="center" vertical="center" wrapText="1" readingOrder="1"/>
    </xf>
    <xf numFmtId="169" fontId="33" fillId="34" borderId="30" xfId="25832" applyNumberFormat="1" applyFont="1" applyFill="1" applyBorder="1" applyAlignment="1">
      <alignment horizontal="center" vertical="top" wrapText="1" readingOrder="1"/>
    </xf>
    <xf numFmtId="4" fontId="26" fillId="29" borderId="21" xfId="25832" applyNumberFormat="1" applyFont="1" applyFill="1" applyBorder="1" applyAlignment="1">
      <alignment horizontal="center" vertical="top" wrapText="1" readingOrder="1"/>
    </xf>
    <xf numFmtId="169" fontId="26" fillId="29" borderId="21" xfId="25832" applyNumberFormat="1" applyFont="1" applyFill="1" applyBorder="1" applyAlignment="1">
      <alignment horizontal="center" vertical="top" wrapText="1" readingOrder="1"/>
    </xf>
    <xf numFmtId="169" fontId="26" fillId="29" borderId="56" xfId="25832" applyNumberFormat="1" applyFont="1" applyFill="1" applyBorder="1" applyAlignment="1">
      <alignment horizontal="center" vertical="top" wrapText="1" readingOrder="1"/>
    </xf>
    <xf numFmtId="0" fontId="26" fillId="0" borderId="21" xfId="25832" applyNumberFormat="1" applyFont="1" applyFill="1" applyBorder="1" applyAlignment="1">
      <alignment horizontal="center" vertical="top" wrapText="1" readingOrder="1"/>
    </xf>
    <xf numFmtId="169" fontId="26" fillId="0" borderId="56" xfId="25832" applyNumberFormat="1" applyFont="1" applyFill="1" applyBorder="1" applyAlignment="1">
      <alignment horizontal="center" vertical="top" wrapText="1" readingOrder="1"/>
    </xf>
    <xf numFmtId="0" fontId="26" fillId="0" borderId="34" xfId="25832" applyNumberFormat="1" applyFont="1" applyFill="1" applyBorder="1" applyAlignment="1">
      <alignment horizontal="center" vertical="top" wrapText="1" readingOrder="1"/>
    </xf>
    <xf numFmtId="169" fontId="26" fillId="0" borderId="34" xfId="25832" applyNumberFormat="1" applyFont="1" applyFill="1" applyBorder="1" applyAlignment="1">
      <alignment horizontal="center" vertical="top" wrapText="1" readingOrder="1"/>
    </xf>
    <xf numFmtId="169" fontId="26" fillId="0" borderId="59" xfId="25832" applyNumberFormat="1" applyFont="1" applyFill="1" applyBorder="1" applyAlignment="1">
      <alignment horizontal="center" vertical="top" wrapText="1" readingOrder="1"/>
    </xf>
    <xf numFmtId="4" fontId="26" fillId="73" borderId="21" xfId="25832" applyNumberFormat="1" applyFont="1" applyFill="1" applyBorder="1" applyAlignment="1">
      <alignment horizontal="center" vertical="top" wrapText="1" readingOrder="1"/>
    </xf>
    <xf numFmtId="169" fontId="26" fillId="73" borderId="21" xfId="25832" applyNumberFormat="1" applyFont="1" applyFill="1" applyBorder="1" applyAlignment="1">
      <alignment horizontal="center" vertical="top" wrapText="1" readingOrder="1"/>
    </xf>
    <xf numFmtId="169" fontId="26" fillId="73" borderId="56" xfId="25832" applyNumberFormat="1" applyFont="1" applyFill="1" applyBorder="1" applyAlignment="1">
      <alignment horizontal="center" vertical="top" wrapText="1" readingOrder="1"/>
    </xf>
    <xf numFmtId="4" fontId="26" fillId="0" borderId="21" xfId="25832" applyNumberFormat="1" applyFont="1" applyFill="1" applyBorder="1" applyAlignment="1">
      <alignment horizontal="center" vertical="top" wrapText="1" readingOrder="1"/>
    </xf>
    <xf numFmtId="169" fontId="26" fillId="0" borderId="21" xfId="25832" applyNumberFormat="1" applyFont="1" applyFill="1" applyBorder="1" applyAlignment="1">
      <alignment horizontal="center" vertical="top" wrapText="1" readingOrder="1"/>
    </xf>
    <xf numFmtId="4" fontId="26" fillId="74" borderId="21" xfId="25832" applyNumberFormat="1" applyFont="1" applyFill="1" applyBorder="1" applyAlignment="1">
      <alignment horizontal="center" vertical="top" wrapText="1" readingOrder="1"/>
    </xf>
    <xf numFmtId="169" fontId="26" fillId="74" borderId="21" xfId="25832" applyNumberFormat="1" applyFont="1" applyFill="1" applyBorder="1" applyAlignment="1">
      <alignment horizontal="center" vertical="top" wrapText="1" readingOrder="1"/>
    </xf>
    <xf numFmtId="169" fontId="26" fillId="74" borderId="56" xfId="25832" applyNumberFormat="1" applyFont="1" applyFill="1" applyBorder="1" applyAlignment="1">
      <alignment horizontal="center" vertical="top" wrapText="1" readingOrder="1"/>
    </xf>
    <xf numFmtId="0" fontId="26" fillId="73" borderId="69" xfId="25832" applyNumberFormat="1" applyFont="1" applyFill="1" applyBorder="1" applyAlignment="1">
      <alignment horizontal="center" vertical="top" wrapText="1" readingOrder="1"/>
    </xf>
    <xf numFmtId="169" fontId="26" fillId="73" borderId="69" xfId="25832" applyNumberFormat="1" applyFont="1" applyFill="1" applyBorder="1" applyAlignment="1">
      <alignment horizontal="center" vertical="top" wrapText="1" readingOrder="1"/>
    </xf>
    <xf numFmtId="169" fontId="26" fillId="73" borderId="70" xfId="25832" applyNumberFormat="1" applyFont="1" applyFill="1" applyBorder="1" applyAlignment="1">
      <alignment horizontal="center" vertical="top" wrapText="1" readingOrder="1"/>
    </xf>
    <xf numFmtId="0" fontId="26" fillId="29" borderId="21" xfId="25832" applyNumberFormat="1" applyFont="1" applyFill="1" applyBorder="1" applyAlignment="1">
      <alignment horizontal="center" vertical="top" wrapText="1" readingOrder="1"/>
    </xf>
    <xf numFmtId="4" fontId="26" fillId="72" borderId="21" xfId="25832" applyNumberFormat="1" applyFont="1" applyFill="1" applyBorder="1" applyAlignment="1">
      <alignment horizontal="center" vertical="top" wrapText="1" readingOrder="1"/>
    </xf>
    <xf numFmtId="169" fontId="26" fillId="72" borderId="21" xfId="25832" applyNumberFormat="1" applyFont="1" applyFill="1" applyBorder="1" applyAlignment="1">
      <alignment horizontal="center" vertical="top" wrapText="1" readingOrder="1"/>
    </xf>
    <xf numFmtId="169" fontId="26" fillId="72" borderId="56" xfId="25832" applyNumberFormat="1" applyFont="1" applyFill="1" applyBorder="1" applyAlignment="1">
      <alignment horizontal="center" vertical="top" wrapText="1" readingOrder="1"/>
    </xf>
    <xf numFmtId="0" fontId="26" fillId="73" borderId="24" xfId="25832" applyNumberFormat="1" applyFont="1" applyFill="1" applyBorder="1" applyAlignment="1">
      <alignment horizontal="center" vertical="top" wrapText="1" readingOrder="1"/>
    </xf>
    <xf numFmtId="169" fontId="26" fillId="73" borderId="24" xfId="25832" applyNumberFormat="1" applyFont="1" applyFill="1" applyBorder="1" applyAlignment="1">
      <alignment horizontal="center" vertical="top" wrapText="1" readingOrder="1"/>
    </xf>
    <xf numFmtId="169" fontId="26" fillId="73" borderId="55" xfId="25832" applyNumberFormat="1" applyFont="1" applyFill="1" applyBorder="1" applyAlignment="1">
      <alignment horizontal="center" vertical="top" wrapText="1" readingOrder="1"/>
    </xf>
    <xf numFmtId="0" fontId="0" fillId="0" borderId="0" xfId="0" applyAlignment="1">
      <alignment horizontal="center"/>
    </xf>
    <xf numFmtId="0" fontId="26" fillId="72" borderId="21" xfId="25832" applyNumberFormat="1" applyFont="1" applyFill="1" applyBorder="1" applyAlignment="1">
      <alignment horizontal="center" vertical="top" wrapText="1" readingOrder="1"/>
    </xf>
    <xf numFmtId="0" fontId="26" fillId="73" borderId="21" xfId="25832" applyNumberFormat="1" applyFont="1" applyFill="1" applyBorder="1" applyAlignment="1">
      <alignment horizontal="center" vertical="top" wrapText="1" readingOrder="1"/>
    </xf>
    <xf numFmtId="0" fontId="26" fillId="72" borderId="24" xfId="25832" applyNumberFormat="1" applyFont="1" applyFill="1" applyBorder="1" applyAlignment="1">
      <alignment horizontal="center" vertical="top" wrapText="1" readingOrder="1"/>
    </xf>
    <xf numFmtId="169" fontId="26" fillId="72" borderId="24" xfId="25832" applyNumberFormat="1" applyFont="1" applyFill="1" applyBorder="1" applyAlignment="1">
      <alignment horizontal="center" vertical="top" wrapText="1" readingOrder="1"/>
    </xf>
    <xf numFmtId="169" fontId="26" fillId="72" borderId="55" xfId="25832" applyNumberFormat="1" applyFont="1" applyFill="1" applyBorder="1" applyAlignment="1">
      <alignment horizontal="center" vertical="top" wrapText="1" readingOrder="1"/>
    </xf>
    <xf numFmtId="174" fontId="29" fillId="0" borderId="65" xfId="25834" applyNumberFormat="1" applyFont="1" applyFill="1" applyBorder="1" applyAlignment="1">
      <alignment horizontal="center"/>
    </xf>
    <xf numFmtId="174" fontId="29" fillId="0" borderId="66" xfId="25834" applyNumberFormat="1" applyFont="1" applyFill="1" applyBorder="1" applyAlignment="1">
      <alignment horizontal="center"/>
    </xf>
    <xf numFmtId="174" fontId="29" fillId="0" borderId="0" xfId="25834" applyNumberFormat="1" applyFont="1" applyFill="1" applyBorder="1" applyAlignment="1">
      <alignment horizontal="center"/>
    </xf>
    <xf numFmtId="1" fontId="29" fillId="0" borderId="53" xfId="25834" applyNumberFormat="1" applyFont="1" applyFill="1" applyBorder="1" applyAlignment="1">
      <alignment horizontal="center"/>
    </xf>
    <xf numFmtId="174" fontId="29" fillId="27" borderId="65" xfId="25834" applyNumberFormat="1" applyFont="1" applyFill="1" applyBorder="1" applyAlignment="1">
      <alignment horizontal="center"/>
    </xf>
    <xf numFmtId="174" fontId="29" fillId="27" borderId="66" xfId="25834" applyNumberFormat="1" applyFont="1" applyFill="1" applyBorder="1" applyAlignment="1">
      <alignment horizontal="center"/>
    </xf>
    <xf numFmtId="174" fontId="29" fillId="27" borderId="0" xfId="25834" applyNumberFormat="1" applyFont="1" applyFill="1" applyBorder="1" applyAlignment="1">
      <alignment horizontal="center"/>
    </xf>
    <xf numFmtId="1" fontId="29" fillId="75" borderId="53" xfId="25834" applyNumberFormat="1" applyFont="1" applyFill="1" applyBorder="1" applyAlignment="1">
      <alignment horizontal="center"/>
    </xf>
    <xf numFmtId="1" fontId="29" fillId="27" borderId="53" xfId="25834" applyNumberFormat="1" applyFont="1" applyFill="1" applyBorder="1" applyAlignment="1">
      <alignment horizontal="center"/>
    </xf>
    <xf numFmtId="174" fontId="29" fillId="27" borderId="77" xfId="25834" applyNumberFormat="1" applyFont="1" applyFill="1" applyBorder="1" applyAlignment="1">
      <alignment horizontal="center"/>
    </xf>
    <xf numFmtId="174" fontId="29" fillId="27" borderId="75" xfId="25834" applyNumberFormat="1" applyFont="1" applyFill="1" applyBorder="1" applyAlignment="1">
      <alignment horizontal="center"/>
    </xf>
    <xf numFmtId="174" fontId="29" fillId="27" borderId="82" xfId="25834" applyNumberFormat="1" applyFont="1" applyFill="1" applyBorder="1" applyAlignment="1">
      <alignment horizontal="center"/>
    </xf>
    <xf numFmtId="1" fontId="29" fillId="75" borderId="81" xfId="25834" applyNumberFormat="1" applyFont="1" applyFill="1" applyBorder="1" applyAlignment="1">
      <alignment horizontal="center"/>
    </xf>
    <xf numFmtId="1" fontId="31" fillId="36" borderId="71" xfId="0" applyNumberFormat="1" applyFont="1" applyFill="1" applyBorder="1" applyAlignment="1">
      <alignment horizontal="center"/>
    </xf>
    <xf numFmtId="1" fontId="31" fillId="36" borderId="72" xfId="0" applyNumberFormat="1" applyFont="1" applyFill="1" applyBorder="1" applyAlignment="1">
      <alignment horizontal="center"/>
    </xf>
    <xf numFmtId="1" fontId="31" fillId="36" borderId="63" xfId="0" applyNumberFormat="1" applyFont="1" applyFill="1" applyBorder="1" applyAlignment="1">
      <alignment horizontal="center"/>
    </xf>
    <xf numFmtId="1" fontId="31" fillId="36" borderId="73" xfId="0" applyNumberFormat="1" applyFont="1" applyFill="1" applyBorder="1" applyAlignment="1">
      <alignment horizontal="center"/>
    </xf>
    <xf numFmtId="0" fontId="31" fillId="36" borderId="16" xfId="25836" applyFont="1" applyFill="1" applyBorder="1" applyAlignment="1">
      <alignment horizontal="right"/>
    </xf>
    <xf numFmtId="0" fontId="30" fillId="0" borderId="62" xfId="0" applyFont="1" applyFill="1" applyBorder="1"/>
    <xf numFmtId="37" fontId="30" fillId="0" borderId="63" xfId="0" applyNumberFormat="1" applyFont="1" applyFill="1" applyBorder="1"/>
    <xf numFmtId="0" fontId="30" fillId="77" borderId="63" xfId="0" applyFont="1" applyFill="1" applyBorder="1"/>
    <xf numFmtId="37" fontId="30" fillId="77" borderId="64" xfId="0" applyNumberFormat="1" applyFont="1" applyFill="1" applyBorder="1"/>
    <xf numFmtId="0" fontId="2" fillId="28" borderId="15" xfId="0" applyFont="1" applyFill="1" applyBorder="1" applyAlignment="1">
      <alignment horizontal="left" vertical="center"/>
    </xf>
    <xf numFmtId="0" fontId="2" fillId="28" borderId="62" xfId="0" applyFont="1" applyFill="1" applyBorder="1" applyAlignment="1">
      <alignment horizontal="left"/>
    </xf>
    <xf numFmtId="0" fontId="29" fillId="0" borderId="84" xfId="0" applyFont="1" applyFill="1" applyBorder="1" applyAlignment="1">
      <alignment horizontal="left" vertical="top"/>
    </xf>
    <xf numFmtId="3" fontId="0" fillId="0" borderId="85" xfId="0" applyNumberFormat="1" applyFont="1" applyFill="1" applyBorder="1" applyAlignment="1">
      <alignment horizontal="center" vertical="center"/>
    </xf>
    <xf numFmtId="3" fontId="0" fillId="0" borderId="86" xfId="0" applyNumberFormat="1" applyFont="1" applyFill="1" applyBorder="1" applyAlignment="1">
      <alignment horizontal="center" vertical="center"/>
    </xf>
    <xf numFmtId="0" fontId="29" fillId="0" borderId="87" xfId="0" applyFont="1" applyFill="1" applyBorder="1" applyAlignment="1">
      <alignment horizontal="left" vertical="top"/>
    </xf>
    <xf numFmtId="3" fontId="0" fillId="0" borderId="66"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0" fontId="29" fillId="0" borderId="88" xfId="0" applyFont="1" applyFill="1" applyBorder="1" applyAlignment="1">
      <alignment horizontal="left" vertical="top"/>
    </xf>
    <xf numFmtId="3" fontId="0" fillId="0" borderId="75" xfId="0" applyNumberFormat="1" applyFont="1" applyFill="1" applyBorder="1" applyAlignment="1">
      <alignment horizontal="center" vertical="center"/>
    </xf>
    <xf numFmtId="3" fontId="0" fillId="0" borderId="81" xfId="0" applyNumberFormat="1" applyFont="1" applyFill="1" applyBorder="1" applyAlignment="1">
      <alignment horizontal="center" vertical="center"/>
    </xf>
    <xf numFmtId="4" fontId="31" fillId="34" borderId="30" xfId="25832" applyNumberFormat="1" applyFont="1" applyFill="1" applyBorder="1" applyAlignment="1">
      <alignment horizontal="center" vertical="top" wrapText="1" readingOrder="1"/>
    </xf>
    <xf numFmtId="169" fontId="31" fillId="34" borderId="30" xfId="25832" applyNumberFormat="1" applyFont="1" applyFill="1" applyBorder="1" applyAlignment="1">
      <alignment horizontal="center" vertical="top" wrapText="1" readingOrder="1"/>
    </xf>
    <xf numFmtId="169" fontId="31" fillId="34" borderId="58" xfId="25832" applyNumberFormat="1" applyFont="1" applyFill="1" applyBorder="1" applyAlignment="1">
      <alignment horizontal="center" vertical="top" wrapText="1" readingOrder="1"/>
    </xf>
    <xf numFmtId="3" fontId="0" fillId="0" borderId="85" xfId="0" applyNumberFormat="1" applyFont="1" applyFill="1" applyBorder="1" applyAlignment="1">
      <alignment horizontal="center"/>
    </xf>
    <xf numFmtId="3" fontId="0" fillId="0" borderId="86" xfId="0" applyNumberFormat="1" applyFont="1" applyFill="1" applyBorder="1" applyAlignment="1">
      <alignment horizontal="center"/>
    </xf>
    <xf numFmtId="3" fontId="0" fillId="0" borderId="66" xfId="0" applyNumberFormat="1" applyFont="1" applyFill="1" applyBorder="1" applyAlignment="1">
      <alignment horizontal="center"/>
    </xf>
    <xf numFmtId="3" fontId="0" fillId="0" borderId="53" xfId="0" applyNumberFormat="1" applyFont="1" applyFill="1" applyBorder="1" applyAlignment="1">
      <alignment horizontal="center"/>
    </xf>
    <xf numFmtId="3" fontId="0" fillId="0" borderId="0" xfId="0" applyNumberFormat="1" applyAlignment="1">
      <alignment horizontal="center" vertical="center"/>
    </xf>
    <xf numFmtId="0" fontId="0" fillId="40" borderId="0" xfId="0" applyFill="1"/>
    <xf numFmtId="0" fontId="33" fillId="79" borderId="15" xfId="0" applyNumberFormat="1" applyFont="1" applyFill="1" applyBorder="1" applyAlignment="1">
      <alignment vertical="center"/>
    </xf>
    <xf numFmtId="0" fontId="33" fillId="79" borderId="15" xfId="0" applyNumberFormat="1" applyFont="1" applyFill="1" applyBorder="1" applyAlignment="1">
      <alignment horizontal="center" vertical="center" wrapText="1"/>
    </xf>
    <xf numFmtId="0" fontId="33" fillId="79" borderId="89" xfId="0" applyNumberFormat="1" applyFont="1" applyFill="1" applyBorder="1" applyAlignment="1">
      <alignment vertical="center"/>
    </xf>
    <xf numFmtId="0" fontId="33" fillId="79" borderId="90" xfId="0" applyNumberFormat="1" applyFont="1" applyFill="1" applyBorder="1" applyAlignment="1">
      <alignment horizontal="center" vertical="center" wrapText="1"/>
    </xf>
    <xf numFmtId="0" fontId="33" fillId="79" borderId="92" xfId="0" applyNumberFormat="1" applyFont="1" applyFill="1" applyBorder="1" applyAlignment="1">
      <alignment horizontal="center" vertical="center" wrapText="1"/>
    </xf>
    <xf numFmtId="0" fontId="33" fillId="79" borderId="91" xfId="0" applyNumberFormat="1" applyFont="1" applyFill="1" applyBorder="1" applyAlignment="1">
      <alignment horizontal="center" vertical="center" wrapText="1"/>
    </xf>
    <xf numFmtId="0" fontId="33" fillId="79" borderId="19" xfId="0" applyNumberFormat="1" applyFont="1" applyFill="1" applyBorder="1" applyAlignment="1">
      <alignment horizontal="right" vertical="center"/>
    </xf>
    <xf numFmtId="3" fontId="33" fillId="79" borderId="19" xfId="0" applyNumberFormat="1" applyFont="1" applyFill="1" applyBorder="1" applyAlignment="1">
      <alignment horizontal="center" vertical="center"/>
    </xf>
    <xf numFmtId="3" fontId="33" fillId="79" borderId="93" xfId="0" applyNumberFormat="1" applyFont="1" applyFill="1" applyBorder="1" applyAlignment="1">
      <alignment horizontal="center" vertical="center"/>
    </xf>
    <xf numFmtId="167" fontId="30" fillId="78" borderId="76" xfId="0" applyNumberFormat="1" applyFont="1" applyFill="1" applyBorder="1" applyAlignment="1">
      <alignment horizontal="right"/>
    </xf>
    <xf numFmtId="3" fontId="30" fillId="78" borderId="74" xfId="0" applyNumberFormat="1" applyFont="1" applyFill="1" applyBorder="1" applyAlignment="1">
      <alignment horizontal="center"/>
    </xf>
    <xf numFmtId="3" fontId="30" fillId="78" borderId="83" xfId="0" applyNumberFormat="1" applyFont="1" applyFill="1" applyBorder="1" applyAlignment="1">
      <alignment horizontal="center"/>
    </xf>
    <xf numFmtId="0" fontId="0" fillId="28" borderId="16" xfId="0" applyFont="1" applyFill="1" applyBorder="1" applyAlignment="1">
      <alignment horizontal="left"/>
    </xf>
    <xf numFmtId="0" fontId="85" fillId="0" borderId="0" xfId="25912" applyFont="1" applyFill="1"/>
    <xf numFmtId="0" fontId="0" fillId="0" borderId="3" xfId="0" applyFont="1" applyFill="1" applyBorder="1"/>
    <xf numFmtId="0" fontId="31" fillId="0" borderId="3" xfId="0" applyFont="1" applyFill="1" applyBorder="1"/>
    <xf numFmtId="175" fontId="0" fillId="27" borderId="0" xfId="26155" applyNumberFormat="1" applyFont="1" applyFill="1" applyBorder="1" applyAlignment="1">
      <alignment horizontal="center" vertical="center"/>
    </xf>
    <xf numFmtId="175" fontId="0" fillId="27" borderId="53" xfId="26155" applyNumberFormat="1" applyFont="1" applyFill="1" applyBorder="1" applyAlignment="1">
      <alignment horizontal="center" vertical="center"/>
    </xf>
    <xf numFmtId="175" fontId="0" fillId="0" borderId="0" xfId="26155" applyNumberFormat="1" applyFont="1" applyBorder="1" applyAlignment="1">
      <alignment horizontal="center" vertical="center"/>
    </xf>
    <xf numFmtId="175" fontId="0" fillId="0" borderId="53" xfId="26155" applyNumberFormat="1" applyFont="1" applyBorder="1" applyAlignment="1">
      <alignment horizontal="center" vertical="center"/>
    </xf>
    <xf numFmtId="175" fontId="0" fillId="0" borderId="63" xfId="26155" applyNumberFormat="1" applyFont="1" applyBorder="1" applyAlignment="1">
      <alignment horizontal="center" vertical="center"/>
    </xf>
    <xf numFmtId="175" fontId="0" fillId="0" borderId="73" xfId="26155" applyNumberFormat="1" applyFont="1" applyBorder="1" applyAlignment="1">
      <alignment horizontal="center" vertical="center"/>
    </xf>
    <xf numFmtId="3" fontId="31" fillId="36" borderId="89" xfId="25836" applyNumberFormat="1" applyFont="1" applyFill="1" applyBorder="1" applyAlignment="1">
      <alignment horizontal="center"/>
    </xf>
    <xf numFmtId="3" fontId="31" fillId="36" borderId="94" xfId="25836" applyNumberFormat="1" applyFont="1" applyFill="1" applyBorder="1" applyAlignment="1">
      <alignment horizontal="center" vertical="center"/>
    </xf>
    <xf numFmtId="3" fontId="31" fillId="36" borderId="91" xfId="25836" quotePrefix="1" applyNumberFormat="1" applyFont="1" applyFill="1" applyBorder="1" applyAlignment="1">
      <alignment horizontal="center" vertical="center"/>
    </xf>
    <xf numFmtId="0" fontId="30" fillId="77" borderId="19" xfId="0" applyFont="1" applyFill="1" applyBorder="1" applyAlignment="1">
      <alignment horizontal="center"/>
    </xf>
    <xf numFmtId="0" fontId="30" fillId="77" borderId="18" xfId="0" applyFont="1" applyFill="1" applyBorder="1" applyAlignment="1">
      <alignment horizontal="center"/>
    </xf>
    <xf numFmtId="0" fontId="30" fillId="77" borderId="20" xfId="0" applyFont="1" applyFill="1" applyBorder="1" applyAlignment="1">
      <alignment horizontal="center"/>
    </xf>
    <xf numFmtId="0" fontId="2" fillId="76" borderId="19" xfId="0" applyFont="1" applyFill="1" applyBorder="1" applyAlignment="1">
      <alignment horizontal="center"/>
    </xf>
    <xf numFmtId="0" fontId="2" fillId="76" borderId="18" xfId="0" applyFont="1" applyFill="1" applyBorder="1" applyAlignment="1">
      <alignment horizontal="center"/>
    </xf>
    <xf numFmtId="0" fontId="2" fillId="76" borderId="20" xfId="0" applyFont="1" applyFill="1" applyBorder="1" applyAlignment="1">
      <alignment horizontal="center"/>
    </xf>
    <xf numFmtId="0" fontId="2" fillId="0" borderId="0" xfId="0" applyFont="1" applyFill="1" applyAlignment="1">
      <alignment horizontal="center" vertical="top"/>
    </xf>
    <xf numFmtId="3" fontId="31" fillId="36" borderId="3" xfId="25836" applyNumberFormat="1" applyFont="1" applyFill="1" applyBorder="1" applyAlignment="1">
      <alignment horizontal="center"/>
    </xf>
    <xf numFmtId="3" fontId="31" fillId="36" borderId="15" xfId="25836" applyNumberFormat="1" applyFont="1" applyFill="1" applyBorder="1" applyAlignment="1">
      <alignment horizontal="center"/>
    </xf>
    <xf numFmtId="3" fontId="31" fillId="36" borderId="4" xfId="25836" applyNumberFormat="1" applyFont="1" applyFill="1" applyBorder="1" applyAlignment="1">
      <alignment horizontal="center"/>
    </xf>
    <xf numFmtId="0" fontId="31" fillId="36" borderId="3" xfId="25836" applyFont="1" applyFill="1" applyBorder="1" applyAlignment="1">
      <alignment horizontal="center"/>
    </xf>
    <xf numFmtId="0" fontId="31" fillId="36" borderId="15" xfId="25836" applyFont="1" applyFill="1" applyBorder="1" applyAlignment="1">
      <alignment horizontal="center"/>
    </xf>
    <xf numFmtId="0" fontId="31" fillId="36" borderId="4" xfId="25836" applyFont="1" applyFill="1" applyBorder="1" applyAlignment="1">
      <alignment horizontal="center"/>
    </xf>
    <xf numFmtId="0" fontId="84" fillId="0" borderId="0" xfId="0" applyFont="1" applyBorder="1" applyAlignment="1">
      <alignment horizontal="center" vertical="top"/>
    </xf>
    <xf numFmtId="0" fontId="76" fillId="71" borderId="15" xfId="0" applyFont="1" applyFill="1" applyBorder="1" applyAlignment="1">
      <alignment horizontal="center"/>
    </xf>
    <xf numFmtId="0" fontId="76" fillId="71" borderId="3" xfId="0" applyFont="1" applyFill="1" applyBorder="1" applyAlignment="1">
      <alignment horizontal="center"/>
    </xf>
    <xf numFmtId="0" fontId="76" fillId="71" borderId="4" xfId="0" applyFont="1" applyFill="1" applyBorder="1" applyAlignment="1">
      <alignment horizontal="center"/>
    </xf>
    <xf numFmtId="0" fontId="76" fillId="71" borderId="19" xfId="0" applyFont="1" applyFill="1" applyBorder="1" applyAlignment="1">
      <alignment horizontal="center"/>
    </xf>
    <xf numFmtId="0" fontId="76" fillId="71" borderId="18" xfId="0" applyFont="1" applyFill="1" applyBorder="1" applyAlignment="1">
      <alignment horizontal="center"/>
    </xf>
    <xf numFmtId="0" fontId="76" fillId="71" borderId="20" xfId="0" applyFont="1" applyFill="1" applyBorder="1" applyAlignment="1">
      <alignment horizontal="center"/>
    </xf>
    <xf numFmtId="0" fontId="3" fillId="0" borderId="19" xfId="0" applyFont="1" applyFill="1" applyBorder="1" applyAlignment="1">
      <alignment horizontal="center"/>
    </xf>
    <xf numFmtId="0" fontId="3" fillId="0" borderId="18" xfId="0" applyFont="1" applyFill="1" applyBorder="1" applyAlignment="1">
      <alignment horizontal="center"/>
    </xf>
    <xf numFmtId="0" fontId="3" fillId="0" borderId="20" xfId="0" applyFont="1" applyFill="1" applyBorder="1" applyAlignment="1">
      <alignment horizontal="center"/>
    </xf>
    <xf numFmtId="0" fontId="2" fillId="0" borderId="63" xfId="0" applyFont="1" applyBorder="1" applyAlignment="1">
      <alignment horizontal="center"/>
    </xf>
    <xf numFmtId="0" fontId="31" fillId="36" borderId="15" xfId="28810" applyFont="1" applyFill="1" applyBorder="1" applyAlignment="1">
      <alignment horizontal="center"/>
    </xf>
    <xf numFmtId="0" fontId="31" fillId="36" borderId="4" xfId="28810" applyFont="1" applyFill="1" applyBorder="1" applyAlignment="1">
      <alignment horizontal="center"/>
    </xf>
    <xf numFmtId="0" fontId="26" fillId="72" borderId="54" xfId="25832" applyNumberFormat="1" applyFont="1" applyFill="1" applyBorder="1" applyAlignment="1">
      <alignment horizontal="left" vertical="top" wrapText="1" readingOrder="1"/>
    </xf>
    <xf numFmtId="0" fontId="26" fillId="72" borderId="22" xfId="25832" applyNumberFormat="1" applyFont="1" applyFill="1" applyBorder="1" applyAlignment="1">
      <alignment horizontal="left" vertical="top" wrapText="1" readingOrder="1"/>
    </xf>
    <xf numFmtId="0" fontId="26" fillId="72" borderId="23" xfId="25832" applyNumberFormat="1" applyFont="1" applyFill="1" applyBorder="1" applyAlignment="1">
      <alignment horizontal="left" vertical="top" wrapText="1" readingOrder="1"/>
    </xf>
    <xf numFmtId="0" fontId="26" fillId="73" borderId="67" xfId="25832" applyNumberFormat="1" applyFont="1" applyFill="1" applyBorder="1" applyAlignment="1">
      <alignment horizontal="left" vertical="top" wrapText="1" readingOrder="1"/>
    </xf>
    <xf numFmtId="0" fontId="26" fillId="73" borderId="25" xfId="25832" applyNumberFormat="1" applyFont="1" applyFill="1" applyBorder="1" applyAlignment="1">
      <alignment horizontal="left" vertical="top" wrapText="1" readingOrder="1"/>
    </xf>
    <xf numFmtId="0" fontId="26" fillId="73" borderId="26" xfId="25832" applyNumberFormat="1" applyFont="1" applyFill="1" applyBorder="1" applyAlignment="1">
      <alignment horizontal="left" vertical="top" wrapText="1" readingOrder="1"/>
    </xf>
    <xf numFmtId="0" fontId="33" fillId="34" borderId="27" xfId="25832" applyNumberFormat="1" applyFont="1" applyFill="1" applyBorder="1" applyAlignment="1">
      <alignment vertical="top" wrapText="1" readingOrder="1"/>
    </xf>
    <xf numFmtId="0" fontId="30" fillId="31" borderId="28" xfId="25832" applyNumberFormat="1" applyFont="1" applyFill="1" applyBorder="1" applyAlignment="1">
      <alignment vertical="top" wrapText="1"/>
    </xf>
    <xf numFmtId="0" fontId="30" fillId="31" borderId="29" xfId="25832" applyNumberFormat="1" applyFont="1" applyFill="1" applyBorder="1" applyAlignment="1">
      <alignment vertical="top" wrapText="1"/>
    </xf>
    <xf numFmtId="0" fontId="26" fillId="0" borderId="24" xfId="25832" applyNumberFormat="1" applyFont="1" applyFill="1" applyBorder="1" applyAlignment="1">
      <alignment vertical="top" wrapText="1" readingOrder="1"/>
    </xf>
    <xf numFmtId="0" fontId="29" fillId="0" borderId="25" xfId="25832" applyNumberFormat="1" applyFont="1" applyFill="1" applyBorder="1" applyAlignment="1">
      <alignment vertical="top" wrapText="1"/>
    </xf>
    <xf numFmtId="0" fontId="29" fillId="0" borderId="26" xfId="25832" applyNumberFormat="1" applyFont="1" applyFill="1" applyBorder="1" applyAlignment="1">
      <alignment vertical="top" wrapText="1"/>
    </xf>
    <xf numFmtId="0" fontId="33" fillId="35" borderId="19" xfId="25832" applyNumberFormat="1" applyFont="1" applyFill="1" applyBorder="1" applyAlignment="1">
      <alignment horizontal="left" vertical="top" wrapText="1" readingOrder="1"/>
    </xf>
    <xf numFmtId="0" fontId="30" fillId="33" borderId="18" xfId="25832" applyNumberFormat="1" applyFont="1" applyFill="1" applyBorder="1" applyAlignment="1">
      <alignment horizontal="left" vertical="top" wrapText="1"/>
    </xf>
    <xf numFmtId="0" fontId="30" fillId="33" borderId="37" xfId="25832" applyNumberFormat="1" applyFont="1" applyFill="1" applyBorder="1" applyAlignment="1">
      <alignment horizontal="left" vertical="top" wrapText="1"/>
    </xf>
    <xf numFmtId="0" fontId="26" fillId="29" borderId="21" xfId="25832" applyNumberFormat="1" applyFont="1" applyFill="1" applyBorder="1" applyAlignment="1">
      <alignment vertical="top" wrapText="1" readingOrder="1"/>
    </xf>
    <xf numFmtId="0" fontId="29" fillId="30" borderId="22" xfId="25832" applyNumberFormat="1" applyFont="1" applyFill="1" applyBorder="1" applyAlignment="1">
      <alignment vertical="top" wrapText="1"/>
    </xf>
    <xf numFmtId="0" fontId="29" fillId="30" borderId="23" xfId="25832" applyNumberFormat="1" applyFont="1" applyFill="1" applyBorder="1" applyAlignment="1">
      <alignment vertical="top" wrapText="1"/>
    </xf>
    <xf numFmtId="0" fontId="26" fillId="0" borderId="34" xfId="25832" applyNumberFormat="1" applyFont="1" applyFill="1" applyBorder="1" applyAlignment="1">
      <alignment vertical="top" wrapText="1" readingOrder="1"/>
    </xf>
    <xf numFmtId="0" fontId="29" fillId="0" borderId="32" xfId="25832" applyNumberFormat="1" applyFont="1" applyFill="1" applyBorder="1" applyAlignment="1">
      <alignment vertical="top" wrapText="1"/>
    </xf>
    <xf numFmtId="0" fontId="29" fillId="0" borderId="33" xfId="25832" applyNumberFormat="1" applyFont="1" applyFill="1" applyBorder="1" applyAlignment="1">
      <alignment vertical="top" wrapText="1"/>
    </xf>
    <xf numFmtId="0" fontId="26" fillId="0" borderId="21" xfId="25832" applyNumberFormat="1" applyFont="1" applyFill="1" applyBorder="1" applyAlignment="1">
      <alignment vertical="top" wrapText="1" readingOrder="1"/>
    </xf>
    <xf numFmtId="0" fontId="29" fillId="0" borderId="22" xfId="25832" applyNumberFormat="1" applyFont="1" applyFill="1" applyBorder="1" applyAlignment="1">
      <alignment vertical="top" wrapText="1"/>
    </xf>
    <xf numFmtId="0" fontId="29" fillId="0" borderId="23" xfId="25832" applyNumberFormat="1" applyFont="1" applyFill="1" applyBorder="1" applyAlignment="1">
      <alignment vertical="top" wrapText="1"/>
    </xf>
    <xf numFmtId="0" fontId="82" fillId="0" borderId="63" xfId="0" applyFont="1" applyBorder="1" applyAlignment="1">
      <alignment horizontal="center"/>
    </xf>
    <xf numFmtId="0" fontId="33" fillId="35" borderId="60" xfId="25832" applyNumberFormat="1" applyFont="1" applyFill="1" applyBorder="1" applyAlignment="1">
      <alignment vertical="center" wrapText="1" readingOrder="1"/>
    </xf>
    <xf numFmtId="0" fontId="33" fillId="35" borderId="18" xfId="25832" applyNumberFormat="1" applyFont="1" applyFill="1" applyBorder="1" applyAlignment="1">
      <alignment vertical="center" wrapText="1" readingOrder="1"/>
    </xf>
    <xf numFmtId="0" fontId="33" fillId="35" borderId="37" xfId="25832" applyNumberFormat="1" applyFont="1" applyFill="1" applyBorder="1" applyAlignment="1">
      <alignment vertical="center" wrapText="1" readingOrder="1"/>
    </xf>
    <xf numFmtId="0" fontId="33" fillId="34" borderId="61" xfId="25832" applyNumberFormat="1" applyFont="1" applyFill="1" applyBorder="1" applyAlignment="1">
      <alignment vertical="top" wrapText="1" readingOrder="1"/>
    </xf>
    <xf numFmtId="0" fontId="33" fillId="34" borderId="28" xfId="25832" applyNumberFormat="1" applyFont="1" applyFill="1" applyBorder="1" applyAlignment="1">
      <alignment vertical="top" wrapText="1" readingOrder="1"/>
    </xf>
    <xf numFmtId="0" fontId="33" fillId="34" borderId="29" xfId="25832" applyNumberFormat="1" applyFont="1" applyFill="1" applyBorder="1" applyAlignment="1">
      <alignment vertical="top" wrapText="1" readingOrder="1"/>
    </xf>
    <xf numFmtId="0" fontId="33" fillId="35" borderId="60" xfId="25832" applyNumberFormat="1" applyFont="1" applyFill="1" applyBorder="1" applyAlignment="1">
      <alignment vertical="top" wrapText="1" readingOrder="1"/>
    </xf>
    <xf numFmtId="0" fontId="33" fillId="35" borderId="18" xfId="25832" applyNumberFormat="1" applyFont="1" applyFill="1" applyBorder="1" applyAlignment="1">
      <alignment vertical="top" wrapText="1" readingOrder="1"/>
    </xf>
    <xf numFmtId="0" fontId="33" fillId="35" borderId="37" xfId="25832" applyNumberFormat="1" applyFont="1" applyFill="1" applyBorder="1" applyAlignment="1">
      <alignment vertical="top" wrapText="1" readingOrder="1"/>
    </xf>
    <xf numFmtId="0" fontId="26" fillId="73" borderId="54" xfId="25832" applyNumberFormat="1" applyFont="1" applyFill="1" applyBorder="1" applyAlignment="1">
      <alignment horizontal="left" vertical="top" wrapText="1" readingOrder="1"/>
    </xf>
    <xf numFmtId="0" fontId="26" fillId="73" borderId="22" xfId="25832" applyNumberFormat="1" applyFont="1" applyFill="1" applyBorder="1" applyAlignment="1">
      <alignment horizontal="left" vertical="top" wrapText="1" readingOrder="1"/>
    </xf>
    <xf numFmtId="0" fontId="26" fillId="73" borderId="23" xfId="25832" applyNumberFormat="1" applyFont="1" applyFill="1" applyBorder="1" applyAlignment="1">
      <alignment horizontal="left" vertical="top" wrapText="1" readingOrder="1"/>
    </xf>
    <xf numFmtId="0" fontId="26" fillId="72" borderId="24" xfId="25832" applyNumberFormat="1" applyFont="1" applyFill="1" applyBorder="1" applyAlignment="1">
      <alignment vertical="top" wrapText="1" readingOrder="1"/>
    </xf>
    <xf numFmtId="0" fontId="29" fillId="40" borderId="25" xfId="25832" applyNumberFormat="1" applyFont="1" applyFill="1" applyBorder="1" applyAlignment="1">
      <alignment vertical="top" wrapText="1"/>
    </xf>
    <xf numFmtId="0" fontId="29" fillId="40" borderId="26" xfId="25832" applyNumberFormat="1" applyFont="1" applyFill="1" applyBorder="1" applyAlignment="1">
      <alignment vertical="top" wrapText="1"/>
    </xf>
    <xf numFmtId="0" fontId="33" fillId="35" borderId="36" xfId="25832" applyNumberFormat="1" applyFont="1" applyFill="1" applyBorder="1" applyAlignment="1">
      <alignment vertical="top" wrapText="1" readingOrder="1"/>
    </xf>
    <xf numFmtId="0" fontId="30" fillId="33" borderId="18" xfId="25832" applyNumberFormat="1" applyFont="1" applyFill="1" applyBorder="1" applyAlignment="1">
      <alignment vertical="top" wrapText="1"/>
    </xf>
    <xf numFmtId="0" fontId="30" fillId="33" borderId="37" xfId="25832" applyNumberFormat="1" applyFont="1" applyFill="1" applyBorder="1" applyAlignment="1">
      <alignment vertical="top" wrapText="1"/>
    </xf>
    <xf numFmtId="0" fontId="26" fillId="72" borderId="67" xfId="25832" applyNumberFormat="1" applyFont="1" applyFill="1" applyBorder="1" applyAlignment="1">
      <alignment horizontal="left" vertical="top" wrapText="1" readingOrder="1"/>
    </xf>
    <xf numFmtId="0" fontId="26" fillId="72" borderId="25" xfId="25832" applyNumberFormat="1" applyFont="1" applyFill="1" applyBorder="1" applyAlignment="1">
      <alignment horizontal="left" vertical="top" wrapText="1" readingOrder="1"/>
    </xf>
    <xf numFmtId="0" fontId="26" fillId="72" borderId="26" xfId="25832" applyNumberFormat="1" applyFont="1" applyFill="1" applyBorder="1" applyAlignment="1">
      <alignment horizontal="left" vertical="top" wrapText="1" readingOrder="1"/>
    </xf>
    <xf numFmtId="0" fontId="26" fillId="74" borderId="21" xfId="25832" applyNumberFormat="1" applyFont="1" applyFill="1" applyBorder="1" applyAlignment="1">
      <alignment vertical="top" wrapText="1" readingOrder="1"/>
    </xf>
    <xf numFmtId="0" fontId="29" fillId="73" borderId="22" xfId="25832" applyNumberFormat="1" applyFont="1" applyFill="1" applyBorder="1" applyAlignment="1">
      <alignment vertical="top" wrapText="1"/>
    </xf>
    <xf numFmtId="0" fontId="29" fillId="73" borderId="23" xfId="25832" applyNumberFormat="1" applyFont="1" applyFill="1" applyBorder="1" applyAlignment="1">
      <alignment vertical="top" wrapText="1"/>
    </xf>
    <xf numFmtId="0" fontId="26" fillId="73" borderId="24" xfId="25832" applyNumberFormat="1" applyFont="1" applyFill="1" applyBorder="1" applyAlignment="1">
      <alignment vertical="top" wrapText="1" readingOrder="1"/>
    </xf>
    <xf numFmtId="0" fontId="29" fillId="73" borderId="25" xfId="25832" applyNumberFormat="1" applyFont="1" applyFill="1" applyBorder="1" applyAlignment="1">
      <alignment vertical="top" wrapText="1"/>
    </xf>
    <xf numFmtId="0" fontId="29" fillId="73" borderId="26" xfId="25832" applyNumberFormat="1" applyFont="1" applyFill="1" applyBorder="1" applyAlignment="1">
      <alignment vertical="top" wrapText="1"/>
    </xf>
  </cellXfs>
  <cellStyles count="31059">
    <cellStyle name="20 % - Accent1" xfId="59"/>
    <cellStyle name="20 % - Accent2" xfId="60"/>
    <cellStyle name="20 % - Accent3" xfId="61"/>
    <cellStyle name="20 % - Accent4" xfId="62"/>
    <cellStyle name="20 % - Accent5" xfId="63"/>
    <cellStyle name="20 % - Accent6" xfId="64"/>
    <cellStyle name="20% - Accent1 10" xfId="29946"/>
    <cellStyle name="20% - Accent1 11" xfId="29959"/>
    <cellStyle name="20% - Accent1 12" xfId="29973"/>
    <cellStyle name="20% - Accent1 13" xfId="30035"/>
    <cellStyle name="20% - Accent1 2" xfId="26065"/>
    <cellStyle name="20% - Accent1 2 2" xfId="26248"/>
    <cellStyle name="20% - Accent1 2 3" xfId="26196"/>
    <cellStyle name="20% - Accent1 2_Data - Monthly Commodity Prices" xfId="29988"/>
    <cellStyle name="20% - Accent1 3" xfId="26197"/>
    <cellStyle name="20% - Accent1 3 2" xfId="26262"/>
    <cellStyle name="20% - Accent1 3_Data - Monthly Commodity Prices" xfId="29989"/>
    <cellStyle name="20% - Accent1 4" xfId="26198"/>
    <cellStyle name="20% - Accent1 4 2" xfId="26279"/>
    <cellStyle name="20% - Accent1 4 2 2" xfId="28837"/>
    <cellStyle name="20% - Accent1 4_LNG &amp; LPG rework" xfId="30013"/>
    <cellStyle name="20% - Accent1 5" xfId="26293"/>
    <cellStyle name="20% - Accent1 6" xfId="26234"/>
    <cellStyle name="20% - Accent1 7" xfId="26184"/>
    <cellStyle name="20% - Accent1 8" xfId="28823"/>
    <cellStyle name="20% - Accent1 9" xfId="28854"/>
    <cellStyle name="20% - Accent2 10" xfId="29948"/>
    <cellStyle name="20% - Accent2 11" xfId="29961"/>
    <cellStyle name="20% - Accent2 12" xfId="29975"/>
    <cellStyle name="20% - Accent2 13" xfId="30037"/>
    <cellStyle name="20% - Accent2 2" xfId="26066"/>
    <cellStyle name="20% - Accent2 2 2" xfId="26250"/>
    <cellStyle name="20% - Accent2 2 3" xfId="26199"/>
    <cellStyle name="20% - Accent2 2_Data - Monthly Commodity Prices" xfId="29990"/>
    <cellStyle name="20% - Accent2 3" xfId="26200"/>
    <cellStyle name="20% - Accent2 3 2" xfId="26264"/>
    <cellStyle name="20% - Accent2 3_Data - Monthly Commodity Prices" xfId="29991"/>
    <cellStyle name="20% - Accent2 4" xfId="26201"/>
    <cellStyle name="20% - Accent2 4 2" xfId="26281"/>
    <cellStyle name="20% - Accent2 4 2 2" xfId="28838"/>
    <cellStyle name="20% - Accent2 4_LNG &amp; LPG rework" xfId="30015"/>
    <cellStyle name="20% - Accent2 5" xfId="26295"/>
    <cellStyle name="20% - Accent2 6" xfId="26236"/>
    <cellStyle name="20% - Accent2 7" xfId="26186"/>
    <cellStyle name="20% - Accent2 8" xfId="28825"/>
    <cellStyle name="20% - Accent2 9" xfId="28856"/>
    <cellStyle name="20% - Accent3 10" xfId="29950"/>
    <cellStyle name="20% - Accent3 11" xfId="29963"/>
    <cellStyle name="20% - Accent3 12" xfId="29977"/>
    <cellStyle name="20% - Accent3 13" xfId="30039"/>
    <cellStyle name="20% - Accent3 2" xfId="26067"/>
    <cellStyle name="20% - Accent3 2 2" xfId="26252"/>
    <cellStyle name="20% - Accent3 2 3" xfId="26202"/>
    <cellStyle name="20% - Accent3 2_Data - Monthly Commodity Prices" xfId="29992"/>
    <cellStyle name="20% - Accent3 3" xfId="26203"/>
    <cellStyle name="20% - Accent3 3 2" xfId="26266"/>
    <cellStyle name="20% - Accent3 3_Data - Monthly Commodity Prices" xfId="29993"/>
    <cellStyle name="20% - Accent3 4" xfId="26204"/>
    <cellStyle name="20% - Accent3 4 2" xfId="26283"/>
    <cellStyle name="20% - Accent3 4 2 2" xfId="28839"/>
    <cellStyle name="20% - Accent3 4_LNG &amp; LPG rework" xfId="30014"/>
    <cellStyle name="20% - Accent3 5" xfId="26297"/>
    <cellStyle name="20% - Accent3 6" xfId="26238"/>
    <cellStyle name="20% - Accent3 7" xfId="26188"/>
    <cellStyle name="20% - Accent3 8" xfId="28827"/>
    <cellStyle name="20% - Accent3 9" xfId="28858"/>
    <cellStyle name="20% - Accent4 10" xfId="29952"/>
    <cellStyle name="20% - Accent4 11" xfId="29965"/>
    <cellStyle name="20% - Accent4 12" xfId="29979"/>
    <cellStyle name="20% - Accent4 13" xfId="30041"/>
    <cellStyle name="20% - Accent4 2" xfId="26068"/>
    <cellStyle name="20% - Accent4 2 2" xfId="26254"/>
    <cellStyle name="20% - Accent4 2 3" xfId="26205"/>
    <cellStyle name="20% - Accent4 2_Data - Monthly Commodity Prices" xfId="29994"/>
    <cellStyle name="20% - Accent4 3" xfId="26206"/>
    <cellStyle name="20% - Accent4 3 2" xfId="26268"/>
    <cellStyle name="20% - Accent4 3_Data - Monthly Commodity Prices" xfId="29995"/>
    <cellStyle name="20% - Accent4 4" xfId="26207"/>
    <cellStyle name="20% - Accent4 4 2" xfId="26285"/>
    <cellStyle name="20% - Accent4 4 2 2" xfId="28840"/>
    <cellStyle name="20% - Accent4 4_LNG &amp; LPG rework" xfId="30012"/>
    <cellStyle name="20% - Accent4 5" xfId="26299"/>
    <cellStyle name="20% - Accent4 6" xfId="26240"/>
    <cellStyle name="20% - Accent4 7" xfId="26190"/>
    <cellStyle name="20% - Accent4 8" xfId="28829"/>
    <cellStyle name="20% - Accent4 9" xfId="28860"/>
    <cellStyle name="20% - Accent5 10" xfId="29954"/>
    <cellStyle name="20% - Accent5 11" xfId="29967"/>
    <cellStyle name="20% - Accent5 12" xfId="29981"/>
    <cellStyle name="20% - Accent5 13" xfId="30043"/>
    <cellStyle name="20% - Accent5 2" xfId="26069"/>
    <cellStyle name="20% - Accent5 2 2" xfId="26256"/>
    <cellStyle name="20% - Accent5 2_Data - Monthly Commodity Prices" xfId="29996"/>
    <cellStyle name="20% - Accent5 3" xfId="26208"/>
    <cellStyle name="20% - Accent5 3 2" xfId="26270"/>
    <cellStyle name="20% - Accent5 3_LNG &amp; LPG rework" xfId="30018"/>
    <cellStyle name="20% - Accent5 4" xfId="26229"/>
    <cellStyle name="20% - Accent5 4 2" xfId="26287"/>
    <cellStyle name="20% - Accent5 4 2 2" xfId="28847"/>
    <cellStyle name="20% - Accent5 4_Data - Monthly Commodity Prices" xfId="29997"/>
    <cellStyle name="20% - Accent5 5" xfId="26301"/>
    <cellStyle name="20% - Accent5 6" xfId="26242"/>
    <cellStyle name="20% - Accent5 7" xfId="26192"/>
    <cellStyle name="20% - Accent5 8" xfId="28831"/>
    <cellStyle name="20% - Accent5 9" xfId="28862"/>
    <cellStyle name="20% - Accent6 10" xfId="29956"/>
    <cellStyle name="20% - Accent6 11" xfId="29969"/>
    <cellStyle name="20% - Accent6 12" xfId="29983"/>
    <cellStyle name="20% - Accent6 13" xfId="30045"/>
    <cellStyle name="20% - Accent6 2" xfId="26070"/>
    <cellStyle name="20% - Accent6 2 2" xfId="26258"/>
    <cellStyle name="20% - Accent6 2 3" xfId="26209"/>
    <cellStyle name="20% - Accent6 2_Data - Monthly Commodity Prices" xfId="29998"/>
    <cellStyle name="20% - Accent6 3" xfId="26210"/>
    <cellStyle name="20% - Accent6 3 2" xfId="26272"/>
    <cellStyle name="20% - Accent6 3_Data - Monthly Commodity Prices" xfId="29999"/>
    <cellStyle name="20% - Accent6 4" xfId="26211"/>
    <cellStyle name="20% - Accent6 4 2" xfId="26289"/>
    <cellStyle name="20% - Accent6 4 2 2" xfId="28841"/>
    <cellStyle name="20% - Accent6 4_LNG &amp; LPG rework" xfId="30017"/>
    <cellStyle name="20% - Accent6 5" xfId="26303"/>
    <cellStyle name="20% - Accent6 6" xfId="26244"/>
    <cellStyle name="20% - Accent6 7" xfId="26194"/>
    <cellStyle name="20% - Accent6 8" xfId="28833"/>
    <cellStyle name="20% - Accent6 9" xfId="28864"/>
    <cellStyle name="40 % - Accent1" xfId="65"/>
    <cellStyle name="40 % - Accent2" xfId="66"/>
    <cellStyle name="40 % - Accent3" xfId="67"/>
    <cellStyle name="40 % - Accent4" xfId="68"/>
    <cellStyle name="40 % - Accent5" xfId="69"/>
    <cellStyle name="40 % - Accent6" xfId="70"/>
    <cellStyle name="40% - Accent1 10" xfId="29947"/>
    <cellStyle name="40% - Accent1 11" xfId="29960"/>
    <cellStyle name="40% - Accent1 12" xfId="29974"/>
    <cellStyle name="40% - Accent1 13" xfId="30036"/>
    <cellStyle name="40% - Accent1 2" xfId="26071"/>
    <cellStyle name="40% - Accent1 2 2" xfId="26249"/>
    <cellStyle name="40% - Accent1 2 3" xfId="26212"/>
    <cellStyle name="40% - Accent1 2_Data - Monthly Commodity Prices" xfId="30000"/>
    <cellStyle name="40% - Accent1 3" xfId="26213"/>
    <cellStyle name="40% - Accent1 3 2" xfId="26263"/>
    <cellStyle name="40% - Accent1 3_Data - Monthly Commodity Prices" xfId="30001"/>
    <cellStyle name="40% - Accent1 4" xfId="26214"/>
    <cellStyle name="40% - Accent1 4 2" xfId="26280"/>
    <cellStyle name="40% - Accent1 4 2 2" xfId="28842"/>
    <cellStyle name="40% - Accent1 4_LNG &amp; LPG rework" xfId="30019"/>
    <cellStyle name="40% - Accent1 5" xfId="26294"/>
    <cellStyle name="40% - Accent1 6" xfId="26235"/>
    <cellStyle name="40% - Accent1 7" xfId="26185"/>
    <cellStyle name="40% - Accent1 8" xfId="28824"/>
    <cellStyle name="40% - Accent1 9" xfId="28855"/>
    <cellStyle name="40% - Accent2 10" xfId="29949"/>
    <cellStyle name="40% - Accent2 11" xfId="29962"/>
    <cellStyle name="40% - Accent2 12" xfId="29976"/>
    <cellStyle name="40% - Accent2 13" xfId="30038"/>
    <cellStyle name="40% - Accent2 2" xfId="26072"/>
    <cellStyle name="40% - Accent2 2 2" xfId="26251"/>
    <cellStyle name="40% - Accent2 2_Data - Monthly Commodity Prices" xfId="30002"/>
    <cellStyle name="40% - Accent2 3" xfId="26215"/>
    <cellStyle name="40% - Accent2 3 2" xfId="26265"/>
    <cellStyle name="40% - Accent2 3_LNG &amp; LPG rework" xfId="30020"/>
    <cellStyle name="40% - Accent2 4" xfId="26230"/>
    <cellStyle name="40% - Accent2 4 2" xfId="26282"/>
    <cellStyle name="40% - Accent2 4 2 2" xfId="28848"/>
    <cellStyle name="40% - Accent2 4_Data - Monthly Commodity Prices" xfId="30003"/>
    <cellStyle name="40% - Accent2 5" xfId="26296"/>
    <cellStyle name="40% - Accent2 6" xfId="26237"/>
    <cellStyle name="40% - Accent2 7" xfId="26187"/>
    <cellStyle name="40% - Accent2 8" xfId="28826"/>
    <cellStyle name="40% - Accent2 9" xfId="28857"/>
    <cellStyle name="40% - Accent3 10" xfId="29951"/>
    <cellStyle name="40% - Accent3 11" xfId="29964"/>
    <cellStyle name="40% - Accent3 12" xfId="29978"/>
    <cellStyle name="40% - Accent3 13" xfId="30040"/>
    <cellStyle name="40% - Accent3 2" xfId="26073"/>
    <cellStyle name="40% - Accent3 2 2" xfId="26253"/>
    <cellStyle name="40% - Accent3 2 3" xfId="26216"/>
    <cellStyle name="40% - Accent3 2_Data - Monthly Commodity Prices" xfId="30004"/>
    <cellStyle name="40% - Accent3 3" xfId="26217"/>
    <cellStyle name="40% - Accent3 3 2" xfId="26267"/>
    <cellStyle name="40% - Accent3 3_Data - Monthly Commodity Prices" xfId="30005"/>
    <cellStyle name="40% - Accent3 4" xfId="26218"/>
    <cellStyle name="40% - Accent3 4 2" xfId="26284"/>
    <cellStyle name="40% - Accent3 4 2 2" xfId="28843"/>
    <cellStyle name="40% - Accent3 4_LNG &amp; LPG rework" xfId="30016"/>
    <cellStyle name="40% - Accent3 5" xfId="26298"/>
    <cellStyle name="40% - Accent3 6" xfId="26239"/>
    <cellStyle name="40% - Accent3 7" xfId="26189"/>
    <cellStyle name="40% - Accent3 8" xfId="28828"/>
    <cellStyle name="40% - Accent3 9" xfId="28859"/>
    <cellStyle name="40% - Accent4 10" xfId="29953"/>
    <cellStyle name="40% - Accent4 11" xfId="29966"/>
    <cellStyle name="40% - Accent4 12" xfId="29980"/>
    <cellStyle name="40% - Accent4 13" xfId="30042"/>
    <cellStyle name="40% - Accent4 2" xfId="26074"/>
    <cellStyle name="40% - Accent4 2 2" xfId="26255"/>
    <cellStyle name="40% - Accent4 2 3" xfId="26219"/>
    <cellStyle name="40% - Accent4 2_Data - Monthly Commodity Prices" xfId="30006"/>
    <cellStyle name="40% - Accent4 3" xfId="26220"/>
    <cellStyle name="40% - Accent4 3 2" xfId="26269"/>
    <cellStyle name="40% - Accent4 3_Data - Monthly Commodity Prices" xfId="30007"/>
    <cellStyle name="40% - Accent4 4" xfId="26221"/>
    <cellStyle name="40% - Accent4 4 2" xfId="26286"/>
    <cellStyle name="40% - Accent4 4 2 2" xfId="28844"/>
    <cellStyle name="40% - Accent4 4_LNG &amp; LPG rework" xfId="30021"/>
    <cellStyle name="40% - Accent4 5" xfId="26300"/>
    <cellStyle name="40% - Accent4 6" xfId="26241"/>
    <cellStyle name="40% - Accent4 7" xfId="26191"/>
    <cellStyle name="40% - Accent4 8" xfId="28830"/>
    <cellStyle name="40% - Accent4 9" xfId="28861"/>
    <cellStyle name="40% - Accent5 10" xfId="29955"/>
    <cellStyle name="40% - Accent5 11" xfId="29968"/>
    <cellStyle name="40% - Accent5 12" xfId="29982"/>
    <cellStyle name="40% - Accent5 13" xfId="30044"/>
    <cellStyle name="40% - Accent5 2" xfId="26075"/>
    <cellStyle name="40% - Accent5 2 2" xfId="26257"/>
    <cellStyle name="40% - Accent5 2 3" xfId="26222"/>
    <cellStyle name="40% - Accent5 2_Data - Monthly Commodity Prices" xfId="30008"/>
    <cellStyle name="40% - Accent5 3" xfId="26223"/>
    <cellStyle name="40% - Accent5 3 2" xfId="26271"/>
    <cellStyle name="40% - Accent5 3_Data - Monthly Commodity Prices" xfId="30009"/>
    <cellStyle name="40% - Accent5 4" xfId="26224"/>
    <cellStyle name="40% - Accent5 4 2" xfId="26288"/>
    <cellStyle name="40% - Accent5 4 2 2" xfId="28845"/>
    <cellStyle name="40% - Accent5 4_LNG &amp; LPG rework" xfId="30022"/>
    <cellStyle name="40% - Accent5 5" xfId="26302"/>
    <cellStyle name="40% - Accent5 6" xfId="26243"/>
    <cellStyle name="40% - Accent5 7" xfId="26193"/>
    <cellStyle name="40% - Accent5 8" xfId="28832"/>
    <cellStyle name="40% - Accent5 9" xfId="28863"/>
    <cellStyle name="40% - Accent6 10" xfId="29957"/>
    <cellStyle name="40% - Accent6 11" xfId="29970"/>
    <cellStyle name="40% - Accent6 12" xfId="29984"/>
    <cellStyle name="40% - Accent6 13" xfId="30046"/>
    <cellStyle name="40% - Accent6 2" xfId="26076"/>
    <cellStyle name="40% - Accent6 2 2" xfId="26259"/>
    <cellStyle name="40% - Accent6 2 3" xfId="26225"/>
    <cellStyle name="40% - Accent6 2_Data - Monthly Commodity Prices" xfId="30010"/>
    <cellStyle name="40% - Accent6 3" xfId="26226"/>
    <cellStyle name="40% - Accent6 3 2" xfId="26273"/>
    <cellStyle name="40% - Accent6 3_Data - Monthly Commodity Prices" xfId="30011"/>
    <cellStyle name="40% - Accent6 4" xfId="26227"/>
    <cellStyle name="40% - Accent6 4 2" xfId="26290"/>
    <cellStyle name="40% - Accent6 4 2 2" xfId="28846"/>
    <cellStyle name="40% - Accent6 4_LNG &amp; LPG rework" xfId="30023"/>
    <cellStyle name="40% - Accent6 5" xfId="26304"/>
    <cellStyle name="40% - Accent6 6" xfId="26245"/>
    <cellStyle name="40% - Accent6 7" xfId="26195"/>
    <cellStyle name="40% - Accent6 8" xfId="28834"/>
    <cellStyle name="40% - Accent6 9" xfId="28865"/>
    <cellStyle name="60 % - Accent1" xfId="71"/>
    <cellStyle name="60 % - Accent2" xfId="72"/>
    <cellStyle name="60 % - Accent3" xfId="73"/>
    <cellStyle name="60 % - Accent4" xfId="74"/>
    <cellStyle name="60 % - Accent5" xfId="75"/>
    <cellStyle name="60 % - Accent6" xfId="76"/>
    <cellStyle name="60% - Accent1" xfId="26173" builtinId="32" customBuiltin="1"/>
    <cellStyle name="60% - Accent1 2" xfId="26077"/>
    <cellStyle name="60% - Accent2" xfId="26175" builtinId="36" customBuiltin="1"/>
    <cellStyle name="60% - Accent2 2" xfId="26078"/>
    <cellStyle name="60% - Accent3" xfId="26177" builtinId="40" customBuiltin="1"/>
    <cellStyle name="60% - Accent3 2" xfId="26079"/>
    <cellStyle name="60% - Accent4" xfId="26179" builtinId="44" customBuiltin="1"/>
    <cellStyle name="60% - Accent4 2" xfId="26080"/>
    <cellStyle name="60% - Accent5" xfId="26181" builtinId="48" customBuiltin="1"/>
    <cellStyle name="60% - Accent5 2" xfId="26081"/>
    <cellStyle name="60% - Accent6" xfId="26183" builtinId="52" customBuiltin="1"/>
    <cellStyle name="60% - Accent6 2" xfId="26082"/>
    <cellStyle name="Accent1" xfId="26172" builtinId="29" customBuiltin="1"/>
    <cellStyle name="Accent1 2" xfId="77"/>
    <cellStyle name="Accent1 3" xfId="26083"/>
    <cellStyle name="Accent2" xfId="26174" builtinId="33" customBuiltin="1"/>
    <cellStyle name="Accent2 2" xfId="78"/>
    <cellStyle name="Accent2 3" xfId="26084"/>
    <cellStyle name="Accent3" xfId="26176" builtinId="37" customBuiltin="1"/>
    <cellStyle name="Accent3 2" xfId="79"/>
    <cellStyle name="Accent3 3" xfId="26085"/>
    <cellStyle name="Accent4" xfId="26178" builtinId="41" customBuiltin="1"/>
    <cellStyle name="Accent4 2" xfId="80"/>
    <cellStyle name="Accent4 3" xfId="26086"/>
    <cellStyle name="Accent5" xfId="26180" builtinId="45" customBuiltin="1"/>
    <cellStyle name="Accent5 2" xfId="81"/>
    <cellStyle name="Accent5 3" xfId="26087"/>
    <cellStyle name="Accent6" xfId="26182" builtinId="49" customBuiltin="1"/>
    <cellStyle name="Accent6 2" xfId="82"/>
    <cellStyle name="Accent6 3" xfId="26088"/>
    <cellStyle name="Avertissement" xfId="83"/>
    <cellStyle name="Bad" xfId="26162" builtinId="27" customBuiltin="1"/>
    <cellStyle name="Bad 2" xfId="26089"/>
    <cellStyle name="Calcul" xfId="84"/>
    <cellStyle name="Calculation" xfId="26166" builtinId="22" customBuiltin="1"/>
    <cellStyle name="Calculation 2" xfId="26090"/>
    <cellStyle name="Calculation/Data Overwrite" xfId="285"/>
    <cellStyle name="Cellule liée" xfId="85"/>
    <cellStyle name="Check Cell" xfId="26168" builtinId="23" customBuiltin="1"/>
    <cellStyle name="Check Cell 2" xfId="26091"/>
    <cellStyle name="Comma" xfId="26155" builtinId="3"/>
    <cellStyle name="Comma 10" xfId="1068"/>
    <cellStyle name="Comma 10 2" xfId="1069"/>
    <cellStyle name="Comma 10 2 2" xfId="4445"/>
    <cellStyle name="Comma 10 2 2 2" xfId="10294"/>
    <cellStyle name="Comma 10 2 2 2 2" xfId="22695"/>
    <cellStyle name="Comma 10 2 2 3" xfId="16877"/>
    <cellStyle name="Comma 10 2 2 4" xfId="28868"/>
    <cellStyle name="Comma 10 2 3" xfId="10673"/>
    <cellStyle name="Comma 10 2 3 2" xfId="23074"/>
    <cellStyle name="Comma 10 2 3 3" xfId="28869"/>
    <cellStyle name="Comma 10 2 4" xfId="7367"/>
    <cellStyle name="Comma 10 2 4 2" xfId="19783"/>
    <cellStyle name="Comma 10 2 4 3" xfId="28870"/>
    <cellStyle name="Comma 10 2 5" xfId="14648"/>
    <cellStyle name="Comma 10 2 5 2" xfId="28871"/>
    <cellStyle name="Comma 10 2 6" xfId="28867"/>
    <cellStyle name="Comma 10 3" xfId="1070"/>
    <cellStyle name="Comma 10 3 2" xfId="4446"/>
    <cellStyle name="Comma 10 3 2 2" xfId="10469"/>
    <cellStyle name="Comma 10 3 2 2 2" xfId="22870"/>
    <cellStyle name="Comma 10 3 2 3" xfId="16878"/>
    <cellStyle name="Comma 10 3 2 4" xfId="28873"/>
    <cellStyle name="Comma 10 3 3" xfId="10862"/>
    <cellStyle name="Comma 10 3 3 2" xfId="23263"/>
    <cellStyle name="Comma 10 3 3 3" xfId="28874"/>
    <cellStyle name="Comma 10 3 4" xfId="7368"/>
    <cellStyle name="Comma 10 3 4 2" xfId="19784"/>
    <cellStyle name="Comma 10 3 4 3" xfId="28875"/>
    <cellStyle name="Comma 10 3 5" xfId="14649"/>
    <cellStyle name="Comma 10 3 5 2" xfId="28876"/>
    <cellStyle name="Comma 10 3 6" xfId="28872"/>
    <cellStyle name="Comma 10 4" xfId="10210"/>
    <cellStyle name="Comma 10 4 2" xfId="22611"/>
    <cellStyle name="Comma 10 4 3" xfId="28877"/>
    <cellStyle name="Comma 10 5" xfId="10493"/>
    <cellStyle name="Comma 10 5 2" xfId="22894"/>
    <cellStyle name="Comma 10 5 3" xfId="28878"/>
    <cellStyle name="Comma 10 6" xfId="26020"/>
    <cellStyle name="Comma 10 6 2" xfId="28879"/>
    <cellStyle name="Comma 10 7" xfId="26315"/>
    <cellStyle name="Comma 10 7 2" xfId="28880"/>
    <cellStyle name="Comma 10 8" xfId="28866"/>
    <cellStyle name="Comma 10_Copper Lead Zinc Prices" xfId="1071"/>
    <cellStyle name="Comma 11" xfId="1072"/>
    <cellStyle name="Comma 11 2" xfId="3463"/>
    <cellStyle name="Comma 11 2 2" xfId="3559"/>
    <cellStyle name="Comma 11 2 2 2" xfId="4317"/>
    <cellStyle name="Comma 11 2 2 2 2" xfId="28732"/>
    <cellStyle name="Comma 11 2 2 2 3" xfId="28056"/>
    <cellStyle name="Comma 11 2 2 3" xfId="28275"/>
    <cellStyle name="Comma 11 2 2 4" xfId="27599"/>
    <cellStyle name="Comma 11 2 3" xfId="3849"/>
    <cellStyle name="Comma 11 2 3 2" xfId="28531"/>
    <cellStyle name="Comma 11 2 3 3" xfId="27855"/>
    <cellStyle name="Comma 11 3" xfId="3600"/>
    <cellStyle name="Comma 11 3 2" xfId="28301"/>
    <cellStyle name="Comma 11 3 3" xfId="27625"/>
    <cellStyle name="Comma 11 4" xfId="28170"/>
    <cellStyle name="Comma 11 5" xfId="27495"/>
    <cellStyle name="Comma 12" xfId="1073"/>
    <cellStyle name="Comma 12 2" xfId="3526"/>
    <cellStyle name="Comma 12 2 2" xfId="6387"/>
    <cellStyle name="Comma 12 2 2 2" xfId="12551"/>
    <cellStyle name="Comma 12 2 2 2 2" xfId="24938"/>
    <cellStyle name="Comma 12 2 2 3" xfId="18817"/>
    <cellStyle name="Comma 12 2 3" xfId="9312"/>
    <cellStyle name="Comma 12 2 3 2" xfId="21722"/>
    <cellStyle name="Comma 12 2 4" xfId="16587"/>
    <cellStyle name="Comma 12 2 5" xfId="28882"/>
    <cellStyle name="Comma 12 3" xfId="3601"/>
    <cellStyle name="Comma 12 3 2" xfId="10874"/>
    <cellStyle name="Comma 12 3 2 2" xfId="23275"/>
    <cellStyle name="Comma 12 3 3" xfId="28302"/>
    <cellStyle name="Comma 12 3 4" xfId="27626"/>
    <cellStyle name="Comma 12 3 5" xfId="28883"/>
    <cellStyle name="Comma 12 4" xfId="26040"/>
    <cellStyle name="Comma 12 4 2" xfId="28884"/>
    <cellStyle name="Comma 12 5" xfId="26316"/>
    <cellStyle name="Comma 12 5 2" xfId="28171"/>
    <cellStyle name="Comma 12 5 3" xfId="28885"/>
    <cellStyle name="Comma 12 6" xfId="27496"/>
    <cellStyle name="Comma 12 7" xfId="28881"/>
    <cellStyle name="Comma 13" xfId="1074"/>
    <cellStyle name="Comma 13 2" xfId="3602"/>
    <cellStyle name="Comma 13 2 2" xfId="28303"/>
    <cellStyle name="Comma 13 2 3" xfId="27627"/>
    <cellStyle name="Comma 13 3" xfId="13487"/>
    <cellStyle name="Comma 13 4" xfId="26092"/>
    <cellStyle name="Comma 13 5" xfId="26317"/>
    <cellStyle name="Comma 13 5 2" xfId="28172"/>
    <cellStyle name="Comma 13 6" xfId="27497"/>
    <cellStyle name="Comma 13 7" xfId="28886"/>
    <cellStyle name="Comma 14" xfId="3580"/>
    <cellStyle name="Comma 14 2" xfId="4328"/>
    <cellStyle name="Comma 14 2 2" xfId="28743"/>
    <cellStyle name="Comma 14 2 3" xfId="28067"/>
    <cellStyle name="Comma 14 3" xfId="26318"/>
    <cellStyle name="Comma 14 3 2" xfId="28286"/>
    <cellStyle name="Comma 14 4" xfId="27610"/>
    <cellStyle name="Comma 15" xfId="3513"/>
    <cellStyle name="Comma 15 2" xfId="4307"/>
    <cellStyle name="Comma 15 2 2" xfId="28722"/>
    <cellStyle name="Comma 15 2 3" xfId="28046"/>
    <cellStyle name="Comma 15 3" xfId="26319"/>
    <cellStyle name="Comma 15 3 2" xfId="28260"/>
    <cellStyle name="Comma 15 4" xfId="27584"/>
    <cellStyle name="Comma 15 5" xfId="28887"/>
    <cellStyle name="Comma 16" xfId="3588"/>
    <cellStyle name="Comma 16 2" xfId="4332"/>
    <cellStyle name="Comma 16 2 2" xfId="28747"/>
    <cellStyle name="Comma 16 2 3" xfId="28071"/>
    <cellStyle name="Comma 16 3" xfId="28291"/>
    <cellStyle name="Comma 16 4" xfId="27615"/>
    <cellStyle name="Comma 16 5" xfId="29940"/>
    <cellStyle name="Comma 17" xfId="3592"/>
    <cellStyle name="Comma 17 2" xfId="4335"/>
    <cellStyle name="Comma 17 2 2" xfId="28749"/>
    <cellStyle name="Comma 17 2 3" xfId="28073"/>
    <cellStyle name="Comma 17 3" xfId="28293"/>
    <cellStyle name="Comma 17 4" xfId="27617"/>
    <cellStyle name="Comma 17 5" xfId="29943"/>
    <cellStyle name="Comma 18" xfId="3593"/>
    <cellStyle name="Comma 18 2" xfId="4336"/>
    <cellStyle name="Comma 18 2 2" xfId="28750"/>
    <cellStyle name="Comma 18 2 3" xfId="28074"/>
    <cellStyle name="Comma 18 3" xfId="28294"/>
    <cellStyle name="Comma 18 4" xfId="27618"/>
    <cellStyle name="Comma 18 5" xfId="29985"/>
    <cellStyle name="Comma 19" xfId="3595"/>
    <cellStyle name="Comma 19 2" xfId="4338"/>
    <cellStyle name="Comma 19 2 2" xfId="28752"/>
    <cellStyle name="Comma 19 2 3" xfId="28076"/>
    <cellStyle name="Comma 19 3" xfId="28296"/>
    <cellStyle name="Comma 19 4" xfId="27620"/>
    <cellStyle name="Comma 2" xfId="46"/>
    <cellStyle name="Comma 2 10" xfId="1075"/>
    <cellStyle name="Comma 2 10 2" xfId="3533"/>
    <cellStyle name="Comma 2 11" xfId="1076"/>
    <cellStyle name="Comma 2 11 2" xfId="26320"/>
    <cellStyle name="Comma 2 11 3" xfId="28888"/>
    <cellStyle name="Comma 2 12" xfId="912"/>
    <cellStyle name="Comma 2 12 2" xfId="4377"/>
    <cellStyle name="Comma 2 12 2 2" xfId="10995"/>
    <cellStyle name="Comma 2 12 2 2 2" xfId="23383"/>
    <cellStyle name="Comma 2 12 2 3" xfId="16814"/>
    <cellStyle name="Comma 2 12 3" xfId="7300"/>
    <cellStyle name="Comma 2 12 3 2" xfId="19720"/>
    <cellStyle name="Comma 2 12 4" xfId="14585"/>
    <cellStyle name="Comma 2 12 5" xfId="26321"/>
    <cellStyle name="Comma 2 12 6" xfId="28889"/>
    <cellStyle name="Comma 2 13" xfId="3599"/>
    <cellStyle name="Comma 2 13 2" xfId="26322"/>
    <cellStyle name="Comma 2 13 2 2" xfId="28300"/>
    <cellStyle name="Comma 2 13 3" xfId="27624"/>
    <cellStyle name="Comma 2 13 4" xfId="28890"/>
    <cellStyle name="Comma 2 14" xfId="873"/>
    <cellStyle name="Comma 2 14 2" xfId="26323"/>
    <cellStyle name="Comma 2 14 2 2" xfId="28144"/>
    <cellStyle name="Comma 2 14 3" xfId="27469"/>
    <cellStyle name="Comma 2 14 4" xfId="28891"/>
    <cellStyle name="Comma 2 15" xfId="31057"/>
    <cellStyle name="Comma 2 16" xfId="28815"/>
    <cellStyle name="Comma 2 2" xfId="56"/>
    <cellStyle name="Comma 2 2 10" xfId="4002"/>
    <cellStyle name="Comma 2 2 10 2" xfId="6413"/>
    <cellStyle name="Comma 2 2 10 2 2" xfId="12573"/>
    <cellStyle name="Comma 2 2 10 2 2 2" xfId="24960"/>
    <cellStyle name="Comma 2 2 10 2 3" xfId="18840"/>
    <cellStyle name="Comma 2 2 10 3" xfId="9342"/>
    <cellStyle name="Comma 2 2 10 3 2" xfId="21745"/>
    <cellStyle name="Comma 2 2 10 4" xfId="16610"/>
    <cellStyle name="Comma 2 2 11" xfId="915"/>
    <cellStyle name="Comma 2 2 11 2" xfId="28148"/>
    <cellStyle name="Comma 2 2 11 3" xfId="27473"/>
    <cellStyle name="Comma 2 2 12" xfId="13857"/>
    <cellStyle name="Comma 2 2 13" xfId="13502"/>
    <cellStyle name="Comma 2 2 14" xfId="25879"/>
    <cellStyle name="Comma 2 2 15" xfId="26274"/>
    <cellStyle name="Comma 2 2 16" xfId="28892"/>
    <cellStyle name="Comma 2 2 2" xfId="119"/>
    <cellStyle name="Comma 2 2 2 10" xfId="1077"/>
    <cellStyle name="Comma 2 2 2 10 2" xfId="26018"/>
    <cellStyle name="Comma 2 2 2 10 3" xfId="28173"/>
    <cellStyle name="Comma 2 2 2 10 4" xfId="27498"/>
    <cellStyle name="Comma 2 2 2 10 5" xfId="28894"/>
    <cellStyle name="Comma 2 2 2 11" xfId="13872"/>
    <cellStyle name="Comma 2 2 2 11 2" xfId="28895"/>
    <cellStyle name="Comma 2 2 2 12" xfId="13515"/>
    <cellStyle name="Comma 2 2 2 12 2" xfId="28896"/>
    <cellStyle name="Comma 2 2 2 13" xfId="28893"/>
    <cellStyle name="Comma 2 2 2 2" xfId="141"/>
    <cellStyle name="Comma 2 2 2 2 10" xfId="7369"/>
    <cellStyle name="Comma 2 2 2 2 10 2" xfId="19785"/>
    <cellStyle name="Comma 2 2 2 2 10 3" xfId="28898"/>
    <cellStyle name="Comma 2 2 2 2 11" xfId="13894"/>
    <cellStyle name="Comma 2 2 2 2 11 2" xfId="28899"/>
    <cellStyle name="Comma 2 2 2 2 12" xfId="13537"/>
    <cellStyle name="Comma 2 2 2 2 13" xfId="28897"/>
    <cellStyle name="Comma 2 2 2 2 2" xfId="185"/>
    <cellStyle name="Comma 2 2 2 2 2 10" xfId="13938"/>
    <cellStyle name="Comma 2 2 2 2 2 10 2" xfId="28901"/>
    <cellStyle name="Comma 2 2 2 2 2 11" xfId="13581"/>
    <cellStyle name="Comma 2 2 2 2 2 12" xfId="28900"/>
    <cellStyle name="Comma 2 2 2 2 2 2" xfId="276"/>
    <cellStyle name="Comma 2 2 2 2 2 2 10" xfId="28902"/>
    <cellStyle name="Comma 2 2 2 2 2 2 2" xfId="652"/>
    <cellStyle name="Comma 2 2 2 2 2 2 2 2" xfId="1081"/>
    <cellStyle name="Comma 2 2 2 2 2 2 2 2 2" xfId="6649"/>
    <cellStyle name="Comma 2 2 2 2 2 2 2 2 2 2" xfId="12808"/>
    <cellStyle name="Comma 2 2 2 2 2 2 2 2 2 2 2" xfId="25195"/>
    <cellStyle name="Comma 2 2 2 2 2 2 2 2 2 3" xfId="19075"/>
    <cellStyle name="Comma 2 2 2 2 2 2 2 2 3" xfId="9577"/>
    <cellStyle name="Comma 2 2 2 2 2 2 2 2 3 2" xfId="21980"/>
    <cellStyle name="Comma 2 2 2 2 2 2 2 2 4" xfId="14653"/>
    <cellStyle name="Comma 2 2 2 2 2 2 2 2 5" xfId="28904"/>
    <cellStyle name="Comma 2 2 2 2 2 2 2 3" xfId="4450"/>
    <cellStyle name="Comma 2 2 2 2 2 2 2 3 2" xfId="10588"/>
    <cellStyle name="Comma 2 2 2 2 2 2 2 3 2 2" xfId="22989"/>
    <cellStyle name="Comma 2 2 2 2 2 2 2 3 3" xfId="16882"/>
    <cellStyle name="Comma 2 2 2 2 2 2 2 3 4" xfId="28905"/>
    <cellStyle name="Comma 2 2 2 2 2 2 2 4" xfId="7372"/>
    <cellStyle name="Comma 2 2 2 2 2 2 2 4 2" xfId="19788"/>
    <cellStyle name="Comma 2 2 2 2 2 2 2 4 3" xfId="28906"/>
    <cellStyle name="Comma 2 2 2 2 2 2 2 5" xfId="14382"/>
    <cellStyle name="Comma 2 2 2 2 2 2 2 5 2" xfId="28907"/>
    <cellStyle name="Comma 2 2 2 2 2 2 2 6" xfId="13847"/>
    <cellStyle name="Comma 2 2 2 2 2 2 2 6 2" xfId="28908"/>
    <cellStyle name="Comma 2 2 2 2 2 2 2 7" xfId="28903"/>
    <cellStyle name="Comma 2 2 2 2 2 2 3" xfId="1082"/>
    <cellStyle name="Comma 2 2 2 2 2 2 3 2" xfId="4451"/>
    <cellStyle name="Comma 2 2 2 2 2 2 3 2 2" xfId="10384"/>
    <cellStyle name="Comma 2 2 2 2 2 2 3 2 2 2" xfId="22785"/>
    <cellStyle name="Comma 2 2 2 2 2 2 3 2 3" xfId="16883"/>
    <cellStyle name="Comma 2 2 2 2 2 2 3 2 4" xfId="28910"/>
    <cellStyle name="Comma 2 2 2 2 2 2 3 3" xfId="10775"/>
    <cellStyle name="Comma 2 2 2 2 2 2 3 3 2" xfId="23176"/>
    <cellStyle name="Comma 2 2 2 2 2 2 3 3 3" xfId="28911"/>
    <cellStyle name="Comma 2 2 2 2 2 2 3 4" xfId="7373"/>
    <cellStyle name="Comma 2 2 2 2 2 2 3 4 2" xfId="19789"/>
    <cellStyle name="Comma 2 2 2 2 2 2 3 4 3" xfId="28912"/>
    <cellStyle name="Comma 2 2 2 2 2 2 3 5" xfId="14654"/>
    <cellStyle name="Comma 2 2 2 2 2 2 3 5 2" xfId="28913"/>
    <cellStyle name="Comma 2 2 2 2 2 2 3 6" xfId="28909"/>
    <cellStyle name="Comma 2 2 2 2 2 2 4" xfId="1083"/>
    <cellStyle name="Comma 2 2 2 2 2 2 4 2" xfId="4452"/>
    <cellStyle name="Comma 2 2 2 2 2 2 4 2 2" xfId="11049"/>
    <cellStyle name="Comma 2 2 2 2 2 2 4 2 2 2" xfId="23437"/>
    <cellStyle name="Comma 2 2 2 2 2 2 4 2 3" xfId="16884"/>
    <cellStyle name="Comma 2 2 2 2 2 2 4 3" xfId="7374"/>
    <cellStyle name="Comma 2 2 2 2 2 2 4 3 2" xfId="19790"/>
    <cellStyle name="Comma 2 2 2 2 2 2 4 4" xfId="14655"/>
    <cellStyle name="Comma 2 2 2 2 2 2 4 5" xfId="28914"/>
    <cellStyle name="Comma 2 2 2 2 2 2 5" xfId="1080"/>
    <cellStyle name="Comma 2 2 2 2 2 2 5 2" xfId="6648"/>
    <cellStyle name="Comma 2 2 2 2 2 2 5 2 2" xfId="12807"/>
    <cellStyle name="Comma 2 2 2 2 2 2 5 2 2 2" xfId="25194"/>
    <cellStyle name="Comma 2 2 2 2 2 2 5 2 3" xfId="19074"/>
    <cellStyle name="Comma 2 2 2 2 2 2 5 3" xfId="9576"/>
    <cellStyle name="Comma 2 2 2 2 2 2 5 3 2" xfId="21979"/>
    <cellStyle name="Comma 2 2 2 2 2 2 5 4" xfId="14652"/>
    <cellStyle name="Comma 2 2 2 2 2 2 5 5" xfId="28915"/>
    <cellStyle name="Comma 2 2 2 2 2 2 6" xfId="4449"/>
    <cellStyle name="Comma 2 2 2 2 2 2 6 2" xfId="11048"/>
    <cellStyle name="Comma 2 2 2 2 2 2 6 2 2" xfId="23436"/>
    <cellStyle name="Comma 2 2 2 2 2 2 6 3" xfId="16881"/>
    <cellStyle name="Comma 2 2 2 2 2 2 6 4" xfId="28916"/>
    <cellStyle name="Comma 2 2 2 2 2 2 7" xfId="7371"/>
    <cellStyle name="Comma 2 2 2 2 2 2 7 2" xfId="19787"/>
    <cellStyle name="Comma 2 2 2 2 2 2 7 3" xfId="28917"/>
    <cellStyle name="Comma 2 2 2 2 2 2 8" xfId="14027"/>
    <cellStyle name="Comma 2 2 2 2 2 2 8 2" xfId="28918"/>
    <cellStyle name="Comma 2 2 2 2 2 2 9" xfId="13669"/>
    <cellStyle name="Comma 2 2 2 2 2 3" xfId="366"/>
    <cellStyle name="Comma 2 2 2 2 2 3 2" xfId="740"/>
    <cellStyle name="Comma 2 2 2 2 2 3 2 2" xfId="4126"/>
    <cellStyle name="Comma 2 2 2 2 2 3 2 2 2" xfId="7190"/>
    <cellStyle name="Comma 2 2 2 2 2 3 2 2 2 2" xfId="13348"/>
    <cellStyle name="Comma 2 2 2 2 2 3 2 2 2 2 2" xfId="25735"/>
    <cellStyle name="Comma 2 2 2 2 2 3 2 2 2 3" xfId="19615"/>
    <cellStyle name="Comma 2 2 2 2 2 3 2 2 3" xfId="10117"/>
    <cellStyle name="Comma 2 2 2 2 2 3 2 2 3 2" xfId="22520"/>
    <cellStyle name="Comma 2 2 2 2 2 3 2 2 4" xfId="16697"/>
    <cellStyle name="Comma 2 2 2 2 2 3 2 3" xfId="6501"/>
    <cellStyle name="Comma 2 2 2 2 2 3 2 3 2" xfId="12660"/>
    <cellStyle name="Comma 2 2 2 2 2 3 2 3 2 2" xfId="25047"/>
    <cellStyle name="Comma 2 2 2 2 2 3 2 3 3" xfId="18927"/>
    <cellStyle name="Comma 2 2 2 2 2 3 2 4" xfId="9429"/>
    <cellStyle name="Comma 2 2 2 2 2 3 2 4 2" xfId="21832"/>
    <cellStyle name="Comma 2 2 2 2 2 3 2 5" xfId="14470"/>
    <cellStyle name="Comma 2 2 2 2 2 3 2 6" xfId="28920"/>
    <cellStyle name="Comma 2 2 2 2 2 3 3" xfId="1084"/>
    <cellStyle name="Comma 2 2 2 2 2 3 3 2" xfId="6650"/>
    <cellStyle name="Comma 2 2 2 2 2 3 3 2 2" xfId="12809"/>
    <cellStyle name="Comma 2 2 2 2 2 3 3 2 2 2" xfId="25196"/>
    <cellStyle name="Comma 2 2 2 2 2 3 3 2 3" xfId="19076"/>
    <cellStyle name="Comma 2 2 2 2 2 3 3 3" xfId="9578"/>
    <cellStyle name="Comma 2 2 2 2 2 3 3 3 2" xfId="21981"/>
    <cellStyle name="Comma 2 2 2 2 2 3 3 4" xfId="14656"/>
    <cellStyle name="Comma 2 2 2 2 2 3 3 5" xfId="28921"/>
    <cellStyle name="Comma 2 2 2 2 2 3 4" xfId="4453"/>
    <cellStyle name="Comma 2 2 2 2 2 3 4 2" xfId="11050"/>
    <cellStyle name="Comma 2 2 2 2 2 3 4 2 2" xfId="23438"/>
    <cellStyle name="Comma 2 2 2 2 2 3 4 3" xfId="16885"/>
    <cellStyle name="Comma 2 2 2 2 2 3 4 4" xfId="28922"/>
    <cellStyle name="Comma 2 2 2 2 2 3 5" xfId="7375"/>
    <cellStyle name="Comma 2 2 2 2 2 3 5 2" xfId="19791"/>
    <cellStyle name="Comma 2 2 2 2 2 3 5 3" xfId="28923"/>
    <cellStyle name="Comma 2 2 2 2 2 3 6" xfId="14115"/>
    <cellStyle name="Comma 2 2 2 2 2 3 6 2" xfId="28924"/>
    <cellStyle name="Comma 2 2 2 2 2 3 7" xfId="13759"/>
    <cellStyle name="Comma 2 2 2 2 2 3 8" xfId="28919"/>
    <cellStyle name="Comma 2 2 2 2 2 4" xfId="454"/>
    <cellStyle name="Comma 2 2 2 2 2 4 2" xfId="828"/>
    <cellStyle name="Comma 2 2 2 2 2 4 2 2" xfId="4212"/>
    <cellStyle name="Comma 2 2 2 2 2 4 2 2 2" xfId="7272"/>
    <cellStyle name="Comma 2 2 2 2 2 4 2 2 2 2" xfId="13430"/>
    <cellStyle name="Comma 2 2 2 2 2 4 2 2 2 2 2" xfId="25817"/>
    <cellStyle name="Comma 2 2 2 2 2 4 2 2 2 3" xfId="19697"/>
    <cellStyle name="Comma 2 2 2 2 2 4 2 2 3" xfId="10199"/>
    <cellStyle name="Comma 2 2 2 2 2 4 2 2 3 2" xfId="22602"/>
    <cellStyle name="Comma 2 2 2 2 2 4 2 2 4" xfId="16783"/>
    <cellStyle name="Comma 2 2 2 2 2 4 2 3" xfId="6587"/>
    <cellStyle name="Comma 2 2 2 2 2 4 2 3 2" xfId="12746"/>
    <cellStyle name="Comma 2 2 2 2 2 4 2 3 2 2" xfId="25133"/>
    <cellStyle name="Comma 2 2 2 2 2 4 2 3 3" xfId="19013"/>
    <cellStyle name="Comma 2 2 2 2 2 4 2 4" xfId="9515"/>
    <cellStyle name="Comma 2 2 2 2 2 4 2 4 2" xfId="21918"/>
    <cellStyle name="Comma 2 2 2 2 2 4 2 5" xfId="14558"/>
    <cellStyle name="Comma 2 2 2 2 2 4 2 6" xfId="28926"/>
    <cellStyle name="Comma 2 2 2 2 2 4 3" xfId="1085"/>
    <cellStyle name="Comma 2 2 2 2 2 4 3 2" xfId="6651"/>
    <cellStyle name="Comma 2 2 2 2 2 4 3 2 2" xfId="12810"/>
    <cellStyle name="Comma 2 2 2 2 2 4 3 2 2 2" xfId="25197"/>
    <cellStyle name="Comma 2 2 2 2 2 4 3 2 3" xfId="19077"/>
    <cellStyle name="Comma 2 2 2 2 2 4 3 3" xfId="9579"/>
    <cellStyle name="Comma 2 2 2 2 2 4 3 3 2" xfId="21982"/>
    <cellStyle name="Comma 2 2 2 2 2 4 3 4" xfId="14657"/>
    <cellStyle name="Comma 2 2 2 2 2 4 3 5" xfId="28927"/>
    <cellStyle name="Comma 2 2 2 2 2 4 4" xfId="4454"/>
    <cellStyle name="Comma 2 2 2 2 2 4 4 2" xfId="11051"/>
    <cellStyle name="Comma 2 2 2 2 2 4 4 2 2" xfId="23439"/>
    <cellStyle name="Comma 2 2 2 2 2 4 4 3" xfId="16886"/>
    <cellStyle name="Comma 2 2 2 2 2 4 4 4" xfId="28928"/>
    <cellStyle name="Comma 2 2 2 2 2 4 5" xfId="7376"/>
    <cellStyle name="Comma 2 2 2 2 2 4 5 2" xfId="19792"/>
    <cellStyle name="Comma 2 2 2 2 2 4 5 3" xfId="28929"/>
    <cellStyle name="Comma 2 2 2 2 2 4 6" xfId="14203"/>
    <cellStyle name="Comma 2 2 2 2 2 4 7" xfId="28925"/>
    <cellStyle name="Comma 2 2 2 2 2 5" xfId="563"/>
    <cellStyle name="Comma 2 2 2 2 2 5 2" xfId="1086"/>
    <cellStyle name="Comma 2 2 2 2 2 5 2 2" xfId="6652"/>
    <cellStyle name="Comma 2 2 2 2 2 5 2 2 2" xfId="12811"/>
    <cellStyle name="Comma 2 2 2 2 2 5 2 2 2 2" xfId="25198"/>
    <cellStyle name="Comma 2 2 2 2 2 5 2 2 3" xfId="19078"/>
    <cellStyle name="Comma 2 2 2 2 2 5 2 3" xfId="9580"/>
    <cellStyle name="Comma 2 2 2 2 2 5 2 3 2" xfId="21983"/>
    <cellStyle name="Comma 2 2 2 2 2 5 2 4" xfId="14658"/>
    <cellStyle name="Comma 2 2 2 2 2 5 2 5" xfId="28931"/>
    <cellStyle name="Comma 2 2 2 2 2 5 3" xfId="4455"/>
    <cellStyle name="Comma 2 2 2 2 2 5 3 2" xfId="10959"/>
    <cellStyle name="Comma 2 2 2 2 2 5 3 2 2" xfId="23360"/>
    <cellStyle name="Comma 2 2 2 2 2 5 3 3" xfId="16887"/>
    <cellStyle name="Comma 2 2 2 2 2 5 3 4" xfId="28932"/>
    <cellStyle name="Comma 2 2 2 2 2 5 4" xfId="7377"/>
    <cellStyle name="Comma 2 2 2 2 2 5 4 2" xfId="19793"/>
    <cellStyle name="Comma 2 2 2 2 2 5 4 3" xfId="28933"/>
    <cellStyle name="Comma 2 2 2 2 2 5 5" xfId="14294"/>
    <cellStyle name="Comma 2 2 2 2 2 5 5 2" xfId="28934"/>
    <cellStyle name="Comma 2 2 2 2 2 5 6" xfId="28930"/>
    <cellStyle name="Comma 2 2 2 2 2 6" xfId="1087"/>
    <cellStyle name="Comma 2 2 2 2 2 6 2" xfId="4456"/>
    <cellStyle name="Comma 2 2 2 2 2 6 2 2" xfId="11052"/>
    <cellStyle name="Comma 2 2 2 2 2 6 2 2 2" xfId="23440"/>
    <cellStyle name="Comma 2 2 2 2 2 6 2 3" xfId="16888"/>
    <cellStyle name="Comma 2 2 2 2 2 6 3" xfId="7378"/>
    <cellStyle name="Comma 2 2 2 2 2 6 3 2" xfId="19794"/>
    <cellStyle name="Comma 2 2 2 2 2 6 4" xfId="14659"/>
    <cellStyle name="Comma 2 2 2 2 2 6 5" xfId="28935"/>
    <cellStyle name="Comma 2 2 2 2 2 7" xfId="1079"/>
    <cellStyle name="Comma 2 2 2 2 2 7 2" xfId="6647"/>
    <cellStyle name="Comma 2 2 2 2 2 7 2 2" xfId="12806"/>
    <cellStyle name="Comma 2 2 2 2 2 7 2 2 2" xfId="25193"/>
    <cellStyle name="Comma 2 2 2 2 2 7 2 3" xfId="19073"/>
    <cellStyle name="Comma 2 2 2 2 2 7 3" xfId="9575"/>
    <cellStyle name="Comma 2 2 2 2 2 7 3 2" xfId="21978"/>
    <cellStyle name="Comma 2 2 2 2 2 7 4" xfId="14651"/>
    <cellStyle name="Comma 2 2 2 2 2 7 5" xfId="28936"/>
    <cellStyle name="Comma 2 2 2 2 2 8" xfId="4448"/>
    <cellStyle name="Comma 2 2 2 2 2 8 2" xfId="11047"/>
    <cellStyle name="Comma 2 2 2 2 2 8 2 2" xfId="23435"/>
    <cellStyle name="Comma 2 2 2 2 2 8 3" xfId="16880"/>
    <cellStyle name="Comma 2 2 2 2 2 8 4" xfId="28937"/>
    <cellStyle name="Comma 2 2 2 2 2 9" xfId="7370"/>
    <cellStyle name="Comma 2 2 2 2 2 9 2" xfId="19786"/>
    <cellStyle name="Comma 2 2 2 2 2 9 3" xfId="28938"/>
    <cellStyle name="Comma 2 2 2 2 3" xfId="232"/>
    <cellStyle name="Comma 2 2 2 2 3 10" xfId="28939"/>
    <cellStyle name="Comma 2 2 2 2 3 2" xfId="608"/>
    <cellStyle name="Comma 2 2 2 2 3 2 2" xfId="1089"/>
    <cellStyle name="Comma 2 2 2 2 3 2 2 2" xfId="6654"/>
    <cellStyle name="Comma 2 2 2 2 3 2 2 2 2" xfId="12813"/>
    <cellStyle name="Comma 2 2 2 2 3 2 2 2 2 2" xfId="25200"/>
    <cellStyle name="Comma 2 2 2 2 3 2 2 2 3" xfId="19080"/>
    <cellStyle name="Comma 2 2 2 2 3 2 2 3" xfId="9582"/>
    <cellStyle name="Comma 2 2 2 2 3 2 2 3 2" xfId="21985"/>
    <cellStyle name="Comma 2 2 2 2 3 2 2 4" xfId="14661"/>
    <cellStyle name="Comma 2 2 2 2 3 2 2 5" xfId="28941"/>
    <cellStyle name="Comma 2 2 2 2 3 2 3" xfId="4458"/>
    <cellStyle name="Comma 2 2 2 2 3 2 3 2" xfId="10589"/>
    <cellStyle name="Comma 2 2 2 2 3 2 3 2 2" xfId="22990"/>
    <cellStyle name="Comma 2 2 2 2 3 2 3 3" xfId="16890"/>
    <cellStyle name="Comma 2 2 2 2 3 2 3 4" xfId="28942"/>
    <cellStyle name="Comma 2 2 2 2 3 2 4" xfId="7380"/>
    <cellStyle name="Comma 2 2 2 2 3 2 4 2" xfId="19796"/>
    <cellStyle name="Comma 2 2 2 2 3 2 4 3" xfId="28943"/>
    <cellStyle name="Comma 2 2 2 2 3 2 5" xfId="14338"/>
    <cellStyle name="Comma 2 2 2 2 3 2 5 2" xfId="28944"/>
    <cellStyle name="Comma 2 2 2 2 3 2 6" xfId="13803"/>
    <cellStyle name="Comma 2 2 2 2 3 2 6 2" xfId="28945"/>
    <cellStyle name="Comma 2 2 2 2 3 2 7" xfId="28940"/>
    <cellStyle name="Comma 2 2 2 2 3 3" xfId="1090"/>
    <cellStyle name="Comma 2 2 2 2 3 3 2" xfId="4459"/>
    <cellStyle name="Comma 2 2 2 2 3 3 2 2" xfId="10385"/>
    <cellStyle name="Comma 2 2 2 2 3 3 2 2 2" xfId="22786"/>
    <cellStyle name="Comma 2 2 2 2 3 3 2 3" xfId="16891"/>
    <cellStyle name="Comma 2 2 2 2 3 3 2 4" xfId="28947"/>
    <cellStyle name="Comma 2 2 2 2 3 3 3" xfId="10776"/>
    <cellStyle name="Comma 2 2 2 2 3 3 3 2" xfId="23177"/>
    <cellStyle name="Comma 2 2 2 2 3 3 3 3" xfId="28948"/>
    <cellStyle name="Comma 2 2 2 2 3 3 4" xfId="7381"/>
    <cellStyle name="Comma 2 2 2 2 3 3 4 2" xfId="19797"/>
    <cellStyle name="Comma 2 2 2 2 3 3 4 3" xfId="28949"/>
    <cellStyle name="Comma 2 2 2 2 3 3 5" xfId="14662"/>
    <cellStyle name="Comma 2 2 2 2 3 3 5 2" xfId="28950"/>
    <cellStyle name="Comma 2 2 2 2 3 3 6" xfId="28946"/>
    <cellStyle name="Comma 2 2 2 2 3 4" xfId="1091"/>
    <cellStyle name="Comma 2 2 2 2 3 4 2" xfId="4460"/>
    <cellStyle name="Comma 2 2 2 2 3 4 2 2" xfId="11054"/>
    <cellStyle name="Comma 2 2 2 2 3 4 2 2 2" xfId="23442"/>
    <cellStyle name="Comma 2 2 2 2 3 4 2 3" xfId="16892"/>
    <cellStyle name="Comma 2 2 2 2 3 4 3" xfId="7382"/>
    <cellStyle name="Comma 2 2 2 2 3 4 3 2" xfId="19798"/>
    <cellStyle name="Comma 2 2 2 2 3 4 4" xfId="14663"/>
    <cellStyle name="Comma 2 2 2 2 3 4 5" xfId="28951"/>
    <cellStyle name="Comma 2 2 2 2 3 5" xfId="1088"/>
    <cellStyle name="Comma 2 2 2 2 3 5 2" xfId="6653"/>
    <cellStyle name="Comma 2 2 2 2 3 5 2 2" xfId="12812"/>
    <cellStyle name="Comma 2 2 2 2 3 5 2 2 2" xfId="25199"/>
    <cellStyle name="Comma 2 2 2 2 3 5 2 3" xfId="19079"/>
    <cellStyle name="Comma 2 2 2 2 3 5 3" xfId="9581"/>
    <cellStyle name="Comma 2 2 2 2 3 5 3 2" xfId="21984"/>
    <cellStyle name="Comma 2 2 2 2 3 5 4" xfId="14660"/>
    <cellStyle name="Comma 2 2 2 2 3 5 5" xfId="28952"/>
    <cellStyle name="Comma 2 2 2 2 3 6" xfId="4457"/>
    <cellStyle name="Comma 2 2 2 2 3 6 2" xfId="11053"/>
    <cellStyle name="Comma 2 2 2 2 3 6 2 2" xfId="23441"/>
    <cellStyle name="Comma 2 2 2 2 3 6 3" xfId="16889"/>
    <cellStyle name="Comma 2 2 2 2 3 6 4" xfId="28953"/>
    <cellStyle name="Comma 2 2 2 2 3 7" xfId="7379"/>
    <cellStyle name="Comma 2 2 2 2 3 7 2" xfId="19795"/>
    <cellStyle name="Comma 2 2 2 2 3 7 3" xfId="28954"/>
    <cellStyle name="Comma 2 2 2 2 3 8" xfId="13983"/>
    <cellStyle name="Comma 2 2 2 2 3 8 2" xfId="28955"/>
    <cellStyle name="Comma 2 2 2 2 3 9" xfId="13625"/>
    <cellStyle name="Comma 2 2 2 2 4" xfId="322"/>
    <cellStyle name="Comma 2 2 2 2 4 2" xfId="696"/>
    <cellStyle name="Comma 2 2 2 2 4 2 2" xfId="4082"/>
    <cellStyle name="Comma 2 2 2 2 4 2 2 2" xfId="7146"/>
    <cellStyle name="Comma 2 2 2 2 4 2 2 2 2" xfId="13304"/>
    <cellStyle name="Comma 2 2 2 2 4 2 2 2 2 2" xfId="25691"/>
    <cellStyle name="Comma 2 2 2 2 4 2 2 2 3" xfId="19571"/>
    <cellStyle name="Comma 2 2 2 2 4 2 2 3" xfId="10073"/>
    <cellStyle name="Comma 2 2 2 2 4 2 2 3 2" xfId="22476"/>
    <cellStyle name="Comma 2 2 2 2 4 2 2 4" xfId="16653"/>
    <cellStyle name="Comma 2 2 2 2 4 2 3" xfId="6457"/>
    <cellStyle name="Comma 2 2 2 2 4 2 3 2" xfId="12616"/>
    <cellStyle name="Comma 2 2 2 2 4 2 3 2 2" xfId="25003"/>
    <cellStyle name="Comma 2 2 2 2 4 2 3 3" xfId="18883"/>
    <cellStyle name="Comma 2 2 2 2 4 2 4" xfId="9385"/>
    <cellStyle name="Comma 2 2 2 2 4 2 4 2" xfId="21788"/>
    <cellStyle name="Comma 2 2 2 2 4 2 5" xfId="14426"/>
    <cellStyle name="Comma 2 2 2 2 4 2 6" xfId="28957"/>
    <cellStyle name="Comma 2 2 2 2 4 3" xfId="1092"/>
    <cellStyle name="Comma 2 2 2 2 4 3 2" xfId="6655"/>
    <cellStyle name="Comma 2 2 2 2 4 3 2 2" xfId="12814"/>
    <cellStyle name="Comma 2 2 2 2 4 3 2 2 2" xfId="25201"/>
    <cellStyle name="Comma 2 2 2 2 4 3 2 3" xfId="19081"/>
    <cellStyle name="Comma 2 2 2 2 4 3 3" xfId="9583"/>
    <cellStyle name="Comma 2 2 2 2 4 3 3 2" xfId="21986"/>
    <cellStyle name="Comma 2 2 2 2 4 3 4" xfId="14664"/>
    <cellStyle name="Comma 2 2 2 2 4 3 5" xfId="28958"/>
    <cellStyle name="Comma 2 2 2 2 4 4" xfId="4461"/>
    <cellStyle name="Comma 2 2 2 2 4 4 2" xfId="11055"/>
    <cellStyle name="Comma 2 2 2 2 4 4 2 2" xfId="23443"/>
    <cellStyle name="Comma 2 2 2 2 4 4 3" xfId="16893"/>
    <cellStyle name="Comma 2 2 2 2 4 4 4" xfId="28959"/>
    <cellStyle name="Comma 2 2 2 2 4 5" xfId="7383"/>
    <cellStyle name="Comma 2 2 2 2 4 5 2" xfId="19799"/>
    <cellStyle name="Comma 2 2 2 2 4 5 3" xfId="28960"/>
    <cellStyle name="Comma 2 2 2 2 4 6" xfId="14071"/>
    <cellStyle name="Comma 2 2 2 2 4 6 2" xfId="28961"/>
    <cellStyle name="Comma 2 2 2 2 4 7" xfId="13715"/>
    <cellStyle name="Comma 2 2 2 2 4 8" xfId="28956"/>
    <cellStyle name="Comma 2 2 2 2 5" xfId="410"/>
    <cellStyle name="Comma 2 2 2 2 5 2" xfId="784"/>
    <cellStyle name="Comma 2 2 2 2 5 2 2" xfId="4168"/>
    <cellStyle name="Comma 2 2 2 2 5 2 2 2" xfId="7228"/>
    <cellStyle name="Comma 2 2 2 2 5 2 2 2 2" xfId="13386"/>
    <cellStyle name="Comma 2 2 2 2 5 2 2 2 2 2" xfId="25773"/>
    <cellStyle name="Comma 2 2 2 2 5 2 2 2 3" xfId="19653"/>
    <cellStyle name="Comma 2 2 2 2 5 2 2 3" xfId="10155"/>
    <cellStyle name="Comma 2 2 2 2 5 2 2 3 2" xfId="22558"/>
    <cellStyle name="Comma 2 2 2 2 5 2 2 4" xfId="16739"/>
    <cellStyle name="Comma 2 2 2 2 5 2 3" xfId="6543"/>
    <cellStyle name="Comma 2 2 2 2 5 2 3 2" xfId="12702"/>
    <cellStyle name="Comma 2 2 2 2 5 2 3 2 2" xfId="25089"/>
    <cellStyle name="Comma 2 2 2 2 5 2 3 3" xfId="18969"/>
    <cellStyle name="Comma 2 2 2 2 5 2 4" xfId="9471"/>
    <cellStyle name="Comma 2 2 2 2 5 2 4 2" xfId="21874"/>
    <cellStyle name="Comma 2 2 2 2 5 2 5" xfId="14514"/>
    <cellStyle name="Comma 2 2 2 2 5 2 6" xfId="28963"/>
    <cellStyle name="Comma 2 2 2 2 5 3" xfId="1093"/>
    <cellStyle name="Comma 2 2 2 2 5 3 2" xfId="6656"/>
    <cellStyle name="Comma 2 2 2 2 5 3 2 2" xfId="12815"/>
    <cellStyle name="Comma 2 2 2 2 5 3 2 2 2" xfId="25202"/>
    <cellStyle name="Comma 2 2 2 2 5 3 2 3" xfId="19082"/>
    <cellStyle name="Comma 2 2 2 2 5 3 3" xfId="9584"/>
    <cellStyle name="Comma 2 2 2 2 5 3 3 2" xfId="21987"/>
    <cellStyle name="Comma 2 2 2 2 5 3 4" xfId="14665"/>
    <cellStyle name="Comma 2 2 2 2 5 3 5" xfId="28964"/>
    <cellStyle name="Comma 2 2 2 2 5 4" xfId="4462"/>
    <cellStyle name="Comma 2 2 2 2 5 4 2" xfId="11056"/>
    <cellStyle name="Comma 2 2 2 2 5 4 2 2" xfId="23444"/>
    <cellStyle name="Comma 2 2 2 2 5 4 3" xfId="16894"/>
    <cellStyle name="Comma 2 2 2 2 5 4 4" xfId="28965"/>
    <cellStyle name="Comma 2 2 2 2 5 5" xfId="7384"/>
    <cellStyle name="Comma 2 2 2 2 5 5 2" xfId="19800"/>
    <cellStyle name="Comma 2 2 2 2 5 5 3" xfId="28966"/>
    <cellStyle name="Comma 2 2 2 2 5 6" xfId="14159"/>
    <cellStyle name="Comma 2 2 2 2 5 7" xfId="28962"/>
    <cellStyle name="Comma 2 2 2 2 6" xfId="519"/>
    <cellStyle name="Comma 2 2 2 2 6 2" xfId="1094"/>
    <cellStyle name="Comma 2 2 2 2 6 2 2" xfId="6657"/>
    <cellStyle name="Comma 2 2 2 2 6 2 2 2" xfId="12816"/>
    <cellStyle name="Comma 2 2 2 2 6 2 2 2 2" xfId="25203"/>
    <cellStyle name="Comma 2 2 2 2 6 2 2 3" xfId="19083"/>
    <cellStyle name="Comma 2 2 2 2 6 2 3" xfId="9585"/>
    <cellStyle name="Comma 2 2 2 2 6 2 3 2" xfId="21988"/>
    <cellStyle name="Comma 2 2 2 2 6 2 4" xfId="14666"/>
    <cellStyle name="Comma 2 2 2 2 6 2 5" xfId="28968"/>
    <cellStyle name="Comma 2 2 2 2 6 3" xfId="4463"/>
    <cellStyle name="Comma 2 2 2 2 6 3 2" xfId="10915"/>
    <cellStyle name="Comma 2 2 2 2 6 3 2 2" xfId="23316"/>
    <cellStyle name="Comma 2 2 2 2 6 3 3" xfId="16895"/>
    <cellStyle name="Comma 2 2 2 2 6 3 4" xfId="28969"/>
    <cellStyle name="Comma 2 2 2 2 6 4" xfId="7385"/>
    <cellStyle name="Comma 2 2 2 2 6 4 2" xfId="19801"/>
    <cellStyle name="Comma 2 2 2 2 6 4 3" xfId="28970"/>
    <cellStyle name="Comma 2 2 2 2 6 5" xfId="14250"/>
    <cellStyle name="Comma 2 2 2 2 6 5 2" xfId="28971"/>
    <cellStyle name="Comma 2 2 2 2 6 6" xfId="28967"/>
    <cellStyle name="Comma 2 2 2 2 7" xfId="1095"/>
    <cellStyle name="Comma 2 2 2 2 7 2" xfId="4464"/>
    <cellStyle name="Comma 2 2 2 2 7 2 2" xfId="11057"/>
    <cellStyle name="Comma 2 2 2 2 7 2 2 2" xfId="23445"/>
    <cellStyle name="Comma 2 2 2 2 7 2 3" xfId="16896"/>
    <cellStyle name="Comma 2 2 2 2 7 3" xfId="7386"/>
    <cellStyle name="Comma 2 2 2 2 7 3 2" xfId="19802"/>
    <cellStyle name="Comma 2 2 2 2 7 4" xfId="14667"/>
    <cellStyle name="Comma 2 2 2 2 7 5" xfId="28972"/>
    <cellStyle name="Comma 2 2 2 2 8" xfId="1078"/>
    <cellStyle name="Comma 2 2 2 2 8 2" xfId="6646"/>
    <cellStyle name="Comma 2 2 2 2 8 2 2" xfId="12805"/>
    <cellStyle name="Comma 2 2 2 2 8 2 2 2" xfId="25192"/>
    <cellStyle name="Comma 2 2 2 2 8 2 3" xfId="19072"/>
    <cellStyle name="Comma 2 2 2 2 8 3" xfId="9574"/>
    <cellStyle name="Comma 2 2 2 2 8 3 2" xfId="21977"/>
    <cellStyle name="Comma 2 2 2 2 8 4" xfId="14650"/>
    <cellStyle name="Comma 2 2 2 2 8 5" xfId="28973"/>
    <cellStyle name="Comma 2 2 2 2 9" xfId="4447"/>
    <cellStyle name="Comma 2 2 2 2 9 2" xfId="11046"/>
    <cellStyle name="Comma 2 2 2 2 9 2 2" xfId="23434"/>
    <cellStyle name="Comma 2 2 2 2 9 3" xfId="16879"/>
    <cellStyle name="Comma 2 2 2 2 9 4" xfId="28974"/>
    <cellStyle name="Comma 2 2 2 3" xfId="163"/>
    <cellStyle name="Comma 2 2 2 3 10" xfId="13916"/>
    <cellStyle name="Comma 2 2 2 3 10 2" xfId="28976"/>
    <cellStyle name="Comma 2 2 2 3 11" xfId="13559"/>
    <cellStyle name="Comma 2 2 2 3 12" xfId="28975"/>
    <cellStyle name="Comma 2 2 2 3 2" xfId="254"/>
    <cellStyle name="Comma 2 2 2 3 2 10" xfId="28977"/>
    <cellStyle name="Comma 2 2 2 3 2 2" xfId="630"/>
    <cellStyle name="Comma 2 2 2 3 2 2 2" xfId="1098"/>
    <cellStyle name="Comma 2 2 2 3 2 2 2 2" xfId="6660"/>
    <cellStyle name="Comma 2 2 2 3 2 2 2 2 2" xfId="12819"/>
    <cellStyle name="Comma 2 2 2 3 2 2 2 2 2 2" xfId="25206"/>
    <cellStyle name="Comma 2 2 2 3 2 2 2 2 3" xfId="19086"/>
    <cellStyle name="Comma 2 2 2 3 2 2 2 3" xfId="9588"/>
    <cellStyle name="Comma 2 2 2 3 2 2 2 3 2" xfId="21991"/>
    <cellStyle name="Comma 2 2 2 3 2 2 2 4" xfId="14670"/>
    <cellStyle name="Comma 2 2 2 3 2 2 2 5" xfId="28979"/>
    <cellStyle name="Comma 2 2 2 3 2 2 3" xfId="4467"/>
    <cellStyle name="Comma 2 2 2 3 2 2 3 2" xfId="10590"/>
    <cellStyle name="Comma 2 2 2 3 2 2 3 2 2" xfId="22991"/>
    <cellStyle name="Comma 2 2 2 3 2 2 3 3" xfId="16899"/>
    <cellStyle name="Comma 2 2 2 3 2 2 3 4" xfId="28980"/>
    <cellStyle name="Comma 2 2 2 3 2 2 4" xfId="7389"/>
    <cellStyle name="Comma 2 2 2 3 2 2 4 2" xfId="19805"/>
    <cellStyle name="Comma 2 2 2 3 2 2 4 3" xfId="28981"/>
    <cellStyle name="Comma 2 2 2 3 2 2 5" xfId="14360"/>
    <cellStyle name="Comma 2 2 2 3 2 2 5 2" xfId="28982"/>
    <cellStyle name="Comma 2 2 2 3 2 2 6" xfId="13825"/>
    <cellStyle name="Comma 2 2 2 3 2 2 6 2" xfId="28983"/>
    <cellStyle name="Comma 2 2 2 3 2 2 7" xfId="28978"/>
    <cellStyle name="Comma 2 2 2 3 2 3" xfId="1099"/>
    <cellStyle name="Comma 2 2 2 3 2 3 2" xfId="4468"/>
    <cellStyle name="Comma 2 2 2 3 2 3 2 2" xfId="10386"/>
    <cellStyle name="Comma 2 2 2 3 2 3 2 2 2" xfId="22787"/>
    <cellStyle name="Comma 2 2 2 3 2 3 2 3" xfId="16900"/>
    <cellStyle name="Comma 2 2 2 3 2 3 2 4" xfId="28985"/>
    <cellStyle name="Comma 2 2 2 3 2 3 3" xfId="10777"/>
    <cellStyle name="Comma 2 2 2 3 2 3 3 2" xfId="23178"/>
    <cellStyle name="Comma 2 2 2 3 2 3 3 3" xfId="28986"/>
    <cellStyle name="Comma 2 2 2 3 2 3 4" xfId="7390"/>
    <cellStyle name="Comma 2 2 2 3 2 3 4 2" xfId="19806"/>
    <cellStyle name="Comma 2 2 2 3 2 3 4 3" xfId="28987"/>
    <cellStyle name="Comma 2 2 2 3 2 3 5" xfId="14671"/>
    <cellStyle name="Comma 2 2 2 3 2 3 5 2" xfId="28988"/>
    <cellStyle name="Comma 2 2 2 3 2 3 6" xfId="28984"/>
    <cellStyle name="Comma 2 2 2 3 2 4" xfId="1100"/>
    <cellStyle name="Comma 2 2 2 3 2 4 2" xfId="4469"/>
    <cellStyle name="Comma 2 2 2 3 2 4 2 2" xfId="11060"/>
    <cellStyle name="Comma 2 2 2 3 2 4 2 2 2" xfId="23448"/>
    <cellStyle name="Comma 2 2 2 3 2 4 2 3" xfId="16901"/>
    <cellStyle name="Comma 2 2 2 3 2 4 3" xfId="7391"/>
    <cellStyle name="Comma 2 2 2 3 2 4 3 2" xfId="19807"/>
    <cellStyle name="Comma 2 2 2 3 2 4 4" xfId="14672"/>
    <cellStyle name="Comma 2 2 2 3 2 4 5" xfId="28989"/>
    <cellStyle name="Comma 2 2 2 3 2 5" xfId="1097"/>
    <cellStyle name="Comma 2 2 2 3 2 5 2" xfId="6659"/>
    <cellStyle name="Comma 2 2 2 3 2 5 2 2" xfId="12818"/>
    <cellStyle name="Comma 2 2 2 3 2 5 2 2 2" xfId="25205"/>
    <cellStyle name="Comma 2 2 2 3 2 5 2 3" xfId="19085"/>
    <cellStyle name="Comma 2 2 2 3 2 5 3" xfId="9587"/>
    <cellStyle name="Comma 2 2 2 3 2 5 3 2" xfId="21990"/>
    <cellStyle name="Comma 2 2 2 3 2 5 4" xfId="14669"/>
    <cellStyle name="Comma 2 2 2 3 2 5 5" xfId="28990"/>
    <cellStyle name="Comma 2 2 2 3 2 6" xfId="4466"/>
    <cellStyle name="Comma 2 2 2 3 2 6 2" xfId="11059"/>
    <cellStyle name="Comma 2 2 2 3 2 6 2 2" xfId="23447"/>
    <cellStyle name="Comma 2 2 2 3 2 6 3" xfId="16898"/>
    <cellStyle name="Comma 2 2 2 3 2 6 4" xfId="28991"/>
    <cellStyle name="Comma 2 2 2 3 2 7" xfId="7388"/>
    <cellStyle name="Comma 2 2 2 3 2 7 2" xfId="19804"/>
    <cellStyle name="Comma 2 2 2 3 2 7 3" xfId="28992"/>
    <cellStyle name="Comma 2 2 2 3 2 8" xfId="14005"/>
    <cellStyle name="Comma 2 2 2 3 2 8 2" xfId="28993"/>
    <cellStyle name="Comma 2 2 2 3 2 9" xfId="13647"/>
    <cellStyle name="Comma 2 2 2 3 3" xfId="344"/>
    <cellStyle name="Comma 2 2 2 3 3 2" xfId="718"/>
    <cellStyle name="Comma 2 2 2 3 3 2 2" xfId="4104"/>
    <cellStyle name="Comma 2 2 2 3 3 2 2 2" xfId="7168"/>
    <cellStyle name="Comma 2 2 2 3 3 2 2 2 2" xfId="13326"/>
    <cellStyle name="Comma 2 2 2 3 3 2 2 2 2 2" xfId="25713"/>
    <cellStyle name="Comma 2 2 2 3 3 2 2 2 3" xfId="19593"/>
    <cellStyle name="Comma 2 2 2 3 3 2 2 3" xfId="10095"/>
    <cellStyle name="Comma 2 2 2 3 3 2 2 3 2" xfId="22498"/>
    <cellStyle name="Comma 2 2 2 3 3 2 2 4" xfId="16675"/>
    <cellStyle name="Comma 2 2 2 3 3 2 3" xfId="6479"/>
    <cellStyle name="Comma 2 2 2 3 3 2 3 2" xfId="12638"/>
    <cellStyle name="Comma 2 2 2 3 3 2 3 2 2" xfId="25025"/>
    <cellStyle name="Comma 2 2 2 3 3 2 3 3" xfId="18905"/>
    <cellStyle name="Comma 2 2 2 3 3 2 4" xfId="9407"/>
    <cellStyle name="Comma 2 2 2 3 3 2 4 2" xfId="21810"/>
    <cellStyle name="Comma 2 2 2 3 3 2 5" xfId="14448"/>
    <cellStyle name="Comma 2 2 2 3 3 2 6" xfId="28995"/>
    <cellStyle name="Comma 2 2 2 3 3 3" xfId="1101"/>
    <cellStyle name="Comma 2 2 2 3 3 3 2" xfId="6661"/>
    <cellStyle name="Comma 2 2 2 3 3 3 2 2" xfId="12820"/>
    <cellStyle name="Comma 2 2 2 3 3 3 2 2 2" xfId="25207"/>
    <cellStyle name="Comma 2 2 2 3 3 3 2 3" xfId="19087"/>
    <cellStyle name="Comma 2 2 2 3 3 3 3" xfId="9589"/>
    <cellStyle name="Comma 2 2 2 3 3 3 3 2" xfId="21992"/>
    <cellStyle name="Comma 2 2 2 3 3 3 4" xfId="14673"/>
    <cellStyle name="Comma 2 2 2 3 3 3 5" xfId="28996"/>
    <cellStyle name="Comma 2 2 2 3 3 4" xfId="4470"/>
    <cellStyle name="Comma 2 2 2 3 3 4 2" xfId="11061"/>
    <cellStyle name="Comma 2 2 2 3 3 4 2 2" xfId="23449"/>
    <cellStyle name="Comma 2 2 2 3 3 4 3" xfId="16902"/>
    <cellStyle name="Comma 2 2 2 3 3 4 4" xfId="28997"/>
    <cellStyle name="Comma 2 2 2 3 3 5" xfId="7392"/>
    <cellStyle name="Comma 2 2 2 3 3 5 2" xfId="19808"/>
    <cellStyle name="Comma 2 2 2 3 3 5 3" xfId="28998"/>
    <cellStyle name="Comma 2 2 2 3 3 6" xfId="14093"/>
    <cellStyle name="Comma 2 2 2 3 3 6 2" xfId="28999"/>
    <cellStyle name="Comma 2 2 2 3 3 7" xfId="13737"/>
    <cellStyle name="Comma 2 2 2 3 3 8" xfId="28994"/>
    <cellStyle name="Comma 2 2 2 3 4" xfId="432"/>
    <cellStyle name="Comma 2 2 2 3 4 2" xfId="806"/>
    <cellStyle name="Comma 2 2 2 3 4 2 2" xfId="4190"/>
    <cellStyle name="Comma 2 2 2 3 4 2 2 2" xfId="7250"/>
    <cellStyle name="Comma 2 2 2 3 4 2 2 2 2" xfId="13408"/>
    <cellStyle name="Comma 2 2 2 3 4 2 2 2 2 2" xfId="25795"/>
    <cellStyle name="Comma 2 2 2 3 4 2 2 2 3" xfId="19675"/>
    <cellStyle name="Comma 2 2 2 3 4 2 2 3" xfId="10177"/>
    <cellStyle name="Comma 2 2 2 3 4 2 2 3 2" xfId="22580"/>
    <cellStyle name="Comma 2 2 2 3 4 2 2 4" xfId="16761"/>
    <cellStyle name="Comma 2 2 2 3 4 2 3" xfId="6565"/>
    <cellStyle name="Comma 2 2 2 3 4 2 3 2" xfId="12724"/>
    <cellStyle name="Comma 2 2 2 3 4 2 3 2 2" xfId="25111"/>
    <cellStyle name="Comma 2 2 2 3 4 2 3 3" xfId="18991"/>
    <cellStyle name="Comma 2 2 2 3 4 2 4" xfId="9493"/>
    <cellStyle name="Comma 2 2 2 3 4 2 4 2" xfId="21896"/>
    <cellStyle name="Comma 2 2 2 3 4 2 5" xfId="14536"/>
    <cellStyle name="Comma 2 2 2 3 4 2 6" xfId="29001"/>
    <cellStyle name="Comma 2 2 2 3 4 3" xfId="1102"/>
    <cellStyle name="Comma 2 2 2 3 4 3 2" xfId="6662"/>
    <cellStyle name="Comma 2 2 2 3 4 3 2 2" xfId="12821"/>
    <cellStyle name="Comma 2 2 2 3 4 3 2 2 2" xfId="25208"/>
    <cellStyle name="Comma 2 2 2 3 4 3 2 3" xfId="19088"/>
    <cellStyle name="Comma 2 2 2 3 4 3 3" xfId="9590"/>
    <cellStyle name="Comma 2 2 2 3 4 3 3 2" xfId="21993"/>
    <cellStyle name="Comma 2 2 2 3 4 3 4" xfId="14674"/>
    <cellStyle name="Comma 2 2 2 3 4 3 5" xfId="29002"/>
    <cellStyle name="Comma 2 2 2 3 4 4" xfId="4471"/>
    <cellStyle name="Comma 2 2 2 3 4 4 2" xfId="11062"/>
    <cellStyle name="Comma 2 2 2 3 4 4 2 2" xfId="23450"/>
    <cellStyle name="Comma 2 2 2 3 4 4 3" xfId="16903"/>
    <cellStyle name="Comma 2 2 2 3 4 4 4" xfId="29003"/>
    <cellStyle name="Comma 2 2 2 3 4 5" xfId="7393"/>
    <cellStyle name="Comma 2 2 2 3 4 5 2" xfId="19809"/>
    <cellStyle name="Comma 2 2 2 3 4 5 3" xfId="29004"/>
    <cellStyle name="Comma 2 2 2 3 4 6" xfId="14181"/>
    <cellStyle name="Comma 2 2 2 3 4 7" xfId="29000"/>
    <cellStyle name="Comma 2 2 2 3 5" xfId="541"/>
    <cellStyle name="Comma 2 2 2 3 5 2" xfId="1103"/>
    <cellStyle name="Comma 2 2 2 3 5 2 2" xfId="6663"/>
    <cellStyle name="Comma 2 2 2 3 5 2 2 2" xfId="12822"/>
    <cellStyle name="Comma 2 2 2 3 5 2 2 2 2" xfId="25209"/>
    <cellStyle name="Comma 2 2 2 3 5 2 2 3" xfId="19089"/>
    <cellStyle name="Comma 2 2 2 3 5 2 3" xfId="9591"/>
    <cellStyle name="Comma 2 2 2 3 5 2 3 2" xfId="21994"/>
    <cellStyle name="Comma 2 2 2 3 5 2 4" xfId="14675"/>
    <cellStyle name="Comma 2 2 2 3 5 2 5" xfId="29006"/>
    <cellStyle name="Comma 2 2 2 3 5 3" xfId="4472"/>
    <cellStyle name="Comma 2 2 2 3 5 3 2" xfId="10937"/>
    <cellStyle name="Comma 2 2 2 3 5 3 2 2" xfId="23338"/>
    <cellStyle name="Comma 2 2 2 3 5 3 3" xfId="16904"/>
    <cellStyle name="Comma 2 2 2 3 5 3 4" xfId="29007"/>
    <cellStyle name="Comma 2 2 2 3 5 4" xfId="7394"/>
    <cellStyle name="Comma 2 2 2 3 5 4 2" xfId="19810"/>
    <cellStyle name="Comma 2 2 2 3 5 4 3" xfId="29008"/>
    <cellStyle name="Comma 2 2 2 3 5 5" xfId="14272"/>
    <cellStyle name="Comma 2 2 2 3 5 5 2" xfId="29009"/>
    <cellStyle name="Comma 2 2 2 3 5 6" xfId="29005"/>
    <cellStyle name="Comma 2 2 2 3 6" xfId="1104"/>
    <cellStyle name="Comma 2 2 2 3 6 2" xfId="4473"/>
    <cellStyle name="Comma 2 2 2 3 6 2 2" xfId="11063"/>
    <cellStyle name="Comma 2 2 2 3 6 2 2 2" xfId="23451"/>
    <cellStyle name="Comma 2 2 2 3 6 2 3" xfId="16905"/>
    <cellStyle name="Comma 2 2 2 3 6 3" xfId="7395"/>
    <cellStyle name="Comma 2 2 2 3 6 3 2" xfId="19811"/>
    <cellStyle name="Comma 2 2 2 3 6 4" xfId="14676"/>
    <cellStyle name="Comma 2 2 2 3 6 5" xfId="29010"/>
    <cellStyle name="Comma 2 2 2 3 7" xfId="1096"/>
    <cellStyle name="Comma 2 2 2 3 7 2" xfId="6658"/>
    <cellStyle name="Comma 2 2 2 3 7 2 2" xfId="12817"/>
    <cellStyle name="Comma 2 2 2 3 7 2 2 2" xfId="25204"/>
    <cellStyle name="Comma 2 2 2 3 7 2 3" xfId="19084"/>
    <cellStyle name="Comma 2 2 2 3 7 3" xfId="9586"/>
    <cellStyle name="Comma 2 2 2 3 7 3 2" xfId="21989"/>
    <cellStyle name="Comma 2 2 2 3 7 4" xfId="14668"/>
    <cellStyle name="Comma 2 2 2 3 7 5" xfId="29011"/>
    <cellStyle name="Comma 2 2 2 3 8" xfId="4465"/>
    <cellStyle name="Comma 2 2 2 3 8 2" xfId="11058"/>
    <cellStyle name="Comma 2 2 2 3 8 2 2" xfId="23446"/>
    <cellStyle name="Comma 2 2 2 3 8 3" xfId="16897"/>
    <cellStyle name="Comma 2 2 2 3 8 4" xfId="29012"/>
    <cellStyle name="Comma 2 2 2 3 9" xfId="7387"/>
    <cellStyle name="Comma 2 2 2 3 9 2" xfId="19803"/>
    <cellStyle name="Comma 2 2 2 3 9 3" xfId="29013"/>
    <cellStyle name="Comma 2 2 2 4" xfId="210"/>
    <cellStyle name="Comma 2 2 2 4 10" xfId="29014"/>
    <cellStyle name="Comma 2 2 2 4 2" xfId="586"/>
    <cellStyle name="Comma 2 2 2 4 2 2" xfId="1106"/>
    <cellStyle name="Comma 2 2 2 4 2 2 2" xfId="6665"/>
    <cellStyle name="Comma 2 2 2 4 2 2 2 2" xfId="12824"/>
    <cellStyle name="Comma 2 2 2 4 2 2 2 2 2" xfId="25211"/>
    <cellStyle name="Comma 2 2 2 4 2 2 2 3" xfId="19091"/>
    <cellStyle name="Comma 2 2 2 4 2 2 3" xfId="9593"/>
    <cellStyle name="Comma 2 2 2 4 2 2 3 2" xfId="21996"/>
    <cellStyle name="Comma 2 2 2 4 2 2 4" xfId="14678"/>
    <cellStyle name="Comma 2 2 2 4 2 2 5" xfId="29016"/>
    <cellStyle name="Comma 2 2 2 4 2 3" xfId="4475"/>
    <cellStyle name="Comma 2 2 2 4 2 3 2" xfId="10591"/>
    <cellStyle name="Comma 2 2 2 4 2 3 2 2" xfId="22992"/>
    <cellStyle name="Comma 2 2 2 4 2 3 3" xfId="16907"/>
    <cellStyle name="Comma 2 2 2 4 2 3 4" xfId="29017"/>
    <cellStyle name="Comma 2 2 2 4 2 4" xfId="7397"/>
    <cellStyle name="Comma 2 2 2 4 2 4 2" xfId="19813"/>
    <cellStyle name="Comma 2 2 2 4 2 4 3" xfId="29018"/>
    <cellStyle name="Comma 2 2 2 4 2 5" xfId="14316"/>
    <cellStyle name="Comma 2 2 2 4 2 5 2" xfId="29019"/>
    <cellStyle name="Comma 2 2 2 4 2 6" xfId="13781"/>
    <cellStyle name="Comma 2 2 2 4 2 6 2" xfId="29020"/>
    <cellStyle name="Comma 2 2 2 4 2 7" xfId="29015"/>
    <cellStyle name="Comma 2 2 2 4 3" xfId="1107"/>
    <cellStyle name="Comma 2 2 2 4 3 2" xfId="4476"/>
    <cellStyle name="Comma 2 2 2 4 3 2 2" xfId="10387"/>
    <cellStyle name="Comma 2 2 2 4 3 2 2 2" xfId="22788"/>
    <cellStyle name="Comma 2 2 2 4 3 2 3" xfId="16908"/>
    <cellStyle name="Comma 2 2 2 4 3 2 4" xfId="29022"/>
    <cellStyle name="Comma 2 2 2 4 3 3" xfId="10778"/>
    <cellStyle name="Comma 2 2 2 4 3 3 2" xfId="23179"/>
    <cellStyle name="Comma 2 2 2 4 3 3 3" xfId="29023"/>
    <cellStyle name="Comma 2 2 2 4 3 4" xfId="7398"/>
    <cellStyle name="Comma 2 2 2 4 3 4 2" xfId="19814"/>
    <cellStyle name="Comma 2 2 2 4 3 4 3" xfId="29024"/>
    <cellStyle name="Comma 2 2 2 4 3 5" xfId="14679"/>
    <cellStyle name="Comma 2 2 2 4 3 5 2" xfId="29025"/>
    <cellStyle name="Comma 2 2 2 4 3 6" xfId="29021"/>
    <cellStyle name="Comma 2 2 2 4 4" xfId="1108"/>
    <cellStyle name="Comma 2 2 2 4 4 2" xfId="4477"/>
    <cellStyle name="Comma 2 2 2 4 4 2 2" xfId="11065"/>
    <cellStyle name="Comma 2 2 2 4 4 2 2 2" xfId="23453"/>
    <cellStyle name="Comma 2 2 2 4 4 2 3" xfId="16909"/>
    <cellStyle name="Comma 2 2 2 4 4 3" xfId="7399"/>
    <cellStyle name="Comma 2 2 2 4 4 3 2" xfId="19815"/>
    <cellStyle name="Comma 2 2 2 4 4 4" xfId="14680"/>
    <cellStyle name="Comma 2 2 2 4 4 5" xfId="29026"/>
    <cellStyle name="Comma 2 2 2 4 5" xfId="1105"/>
    <cellStyle name="Comma 2 2 2 4 5 2" xfId="6664"/>
    <cellStyle name="Comma 2 2 2 4 5 2 2" xfId="12823"/>
    <cellStyle name="Comma 2 2 2 4 5 2 2 2" xfId="25210"/>
    <cellStyle name="Comma 2 2 2 4 5 2 3" xfId="19090"/>
    <cellStyle name="Comma 2 2 2 4 5 3" xfId="9592"/>
    <cellStyle name="Comma 2 2 2 4 5 3 2" xfId="21995"/>
    <cellStyle name="Comma 2 2 2 4 5 4" xfId="14677"/>
    <cellStyle name="Comma 2 2 2 4 5 5" xfId="29027"/>
    <cellStyle name="Comma 2 2 2 4 6" xfId="4474"/>
    <cellStyle name="Comma 2 2 2 4 6 2" xfId="11064"/>
    <cellStyle name="Comma 2 2 2 4 6 2 2" xfId="23452"/>
    <cellStyle name="Comma 2 2 2 4 6 3" xfId="16906"/>
    <cellStyle name="Comma 2 2 2 4 6 4" xfId="29028"/>
    <cellStyle name="Comma 2 2 2 4 7" xfId="7396"/>
    <cellStyle name="Comma 2 2 2 4 7 2" xfId="19812"/>
    <cellStyle name="Comma 2 2 2 4 7 3" xfId="29029"/>
    <cellStyle name="Comma 2 2 2 4 8" xfId="13961"/>
    <cellStyle name="Comma 2 2 2 4 8 2" xfId="29030"/>
    <cellStyle name="Comma 2 2 2 4 9" xfId="13603"/>
    <cellStyle name="Comma 2 2 2 5" xfId="300"/>
    <cellStyle name="Comma 2 2 2 5 2" xfId="674"/>
    <cellStyle name="Comma 2 2 2 5 2 2" xfId="4061"/>
    <cellStyle name="Comma 2 2 2 5 2 2 2" xfId="7128"/>
    <cellStyle name="Comma 2 2 2 5 2 2 2 2" xfId="13286"/>
    <cellStyle name="Comma 2 2 2 5 2 2 2 2 2" xfId="25673"/>
    <cellStyle name="Comma 2 2 2 5 2 2 2 3" xfId="19553"/>
    <cellStyle name="Comma 2 2 2 5 2 2 3" xfId="10055"/>
    <cellStyle name="Comma 2 2 2 5 2 2 3 2" xfId="22458"/>
    <cellStyle name="Comma 2 2 2 5 2 2 4" xfId="16632"/>
    <cellStyle name="Comma 2 2 2 5 2 3" xfId="6436"/>
    <cellStyle name="Comma 2 2 2 5 2 3 2" xfId="12595"/>
    <cellStyle name="Comma 2 2 2 5 2 3 2 2" xfId="24982"/>
    <cellStyle name="Comma 2 2 2 5 2 3 3" xfId="18862"/>
    <cellStyle name="Comma 2 2 2 5 2 4" xfId="9364"/>
    <cellStyle name="Comma 2 2 2 5 2 4 2" xfId="21767"/>
    <cellStyle name="Comma 2 2 2 5 2 5" xfId="14404"/>
    <cellStyle name="Comma 2 2 2 5 2 6" xfId="29032"/>
    <cellStyle name="Comma 2 2 2 5 3" xfId="1109"/>
    <cellStyle name="Comma 2 2 2 5 3 2" xfId="6666"/>
    <cellStyle name="Comma 2 2 2 5 3 2 2" xfId="12825"/>
    <cellStyle name="Comma 2 2 2 5 3 2 2 2" xfId="25212"/>
    <cellStyle name="Comma 2 2 2 5 3 2 3" xfId="19092"/>
    <cellStyle name="Comma 2 2 2 5 3 3" xfId="9594"/>
    <cellStyle name="Comma 2 2 2 5 3 3 2" xfId="21997"/>
    <cellStyle name="Comma 2 2 2 5 3 4" xfId="14681"/>
    <cellStyle name="Comma 2 2 2 5 3 5" xfId="29033"/>
    <cellStyle name="Comma 2 2 2 5 4" xfId="4478"/>
    <cellStyle name="Comma 2 2 2 5 4 2" xfId="11066"/>
    <cellStyle name="Comma 2 2 2 5 4 2 2" xfId="23454"/>
    <cellStyle name="Comma 2 2 2 5 4 3" xfId="16910"/>
    <cellStyle name="Comma 2 2 2 5 4 4" xfId="29034"/>
    <cellStyle name="Comma 2 2 2 5 5" xfId="7400"/>
    <cellStyle name="Comma 2 2 2 5 5 2" xfId="19816"/>
    <cellStyle name="Comma 2 2 2 5 5 3" xfId="29035"/>
    <cellStyle name="Comma 2 2 2 5 6" xfId="14049"/>
    <cellStyle name="Comma 2 2 2 5 6 2" xfId="29036"/>
    <cellStyle name="Comma 2 2 2 5 7" xfId="13693"/>
    <cellStyle name="Comma 2 2 2 5 8" xfId="29031"/>
    <cellStyle name="Comma 2 2 2 6" xfId="388"/>
    <cellStyle name="Comma 2 2 2 6 2" xfId="762"/>
    <cellStyle name="Comma 2 2 2 6 2 2" xfId="4146"/>
    <cellStyle name="Comma 2 2 2 6 2 2 2" xfId="7206"/>
    <cellStyle name="Comma 2 2 2 6 2 2 2 2" xfId="13364"/>
    <cellStyle name="Comma 2 2 2 6 2 2 2 2 2" xfId="25751"/>
    <cellStyle name="Comma 2 2 2 6 2 2 2 3" xfId="19631"/>
    <cellStyle name="Comma 2 2 2 6 2 2 3" xfId="10133"/>
    <cellStyle name="Comma 2 2 2 6 2 2 3 2" xfId="22536"/>
    <cellStyle name="Comma 2 2 2 6 2 2 4" xfId="16717"/>
    <cellStyle name="Comma 2 2 2 6 2 3" xfId="6521"/>
    <cellStyle name="Comma 2 2 2 6 2 3 2" xfId="12680"/>
    <cellStyle name="Comma 2 2 2 6 2 3 2 2" xfId="25067"/>
    <cellStyle name="Comma 2 2 2 6 2 3 3" xfId="18947"/>
    <cellStyle name="Comma 2 2 2 6 2 4" xfId="9449"/>
    <cellStyle name="Comma 2 2 2 6 2 4 2" xfId="21852"/>
    <cellStyle name="Comma 2 2 2 6 2 5" xfId="14492"/>
    <cellStyle name="Comma 2 2 2 6 2 6" xfId="29038"/>
    <cellStyle name="Comma 2 2 2 6 3" xfId="1110"/>
    <cellStyle name="Comma 2 2 2 6 3 2" xfId="6667"/>
    <cellStyle name="Comma 2 2 2 6 3 2 2" xfId="12826"/>
    <cellStyle name="Comma 2 2 2 6 3 2 2 2" xfId="25213"/>
    <cellStyle name="Comma 2 2 2 6 3 2 3" xfId="19093"/>
    <cellStyle name="Comma 2 2 2 6 3 3" xfId="9595"/>
    <cellStyle name="Comma 2 2 2 6 3 3 2" xfId="21998"/>
    <cellStyle name="Comma 2 2 2 6 3 4" xfId="14682"/>
    <cellStyle name="Comma 2 2 2 6 3 5" xfId="29039"/>
    <cellStyle name="Comma 2 2 2 6 4" xfId="4479"/>
    <cellStyle name="Comma 2 2 2 6 4 2" xfId="11067"/>
    <cellStyle name="Comma 2 2 2 6 4 2 2" xfId="23455"/>
    <cellStyle name="Comma 2 2 2 6 4 3" xfId="16911"/>
    <cellStyle name="Comma 2 2 2 6 4 4" xfId="29040"/>
    <cellStyle name="Comma 2 2 2 6 5" xfId="7401"/>
    <cellStyle name="Comma 2 2 2 6 5 2" xfId="19817"/>
    <cellStyle name="Comma 2 2 2 6 5 3" xfId="29041"/>
    <cellStyle name="Comma 2 2 2 6 6" xfId="14137"/>
    <cellStyle name="Comma 2 2 2 6 7" xfId="29037"/>
    <cellStyle name="Comma 2 2 2 7" xfId="497"/>
    <cellStyle name="Comma 2 2 2 7 2" xfId="1111"/>
    <cellStyle name="Comma 2 2 2 7 2 2" xfId="6668"/>
    <cellStyle name="Comma 2 2 2 7 2 2 2" xfId="12827"/>
    <cellStyle name="Comma 2 2 2 7 2 2 2 2" xfId="25214"/>
    <cellStyle name="Comma 2 2 2 7 2 2 3" xfId="19094"/>
    <cellStyle name="Comma 2 2 2 7 2 3" xfId="9596"/>
    <cellStyle name="Comma 2 2 2 7 2 3 2" xfId="21999"/>
    <cellStyle name="Comma 2 2 2 7 2 4" xfId="14683"/>
    <cellStyle name="Comma 2 2 2 7 2 5" xfId="29043"/>
    <cellStyle name="Comma 2 2 2 7 3" xfId="4480"/>
    <cellStyle name="Comma 2 2 2 7 3 2" xfId="10893"/>
    <cellStyle name="Comma 2 2 2 7 3 2 2" xfId="23294"/>
    <cellStyle name="Comma 2 2 2 7 3 3" xfId="16912"/>
    <cellStyle name="Comma 2 2 2 7 3 4" xfId="29044"/>
    <cellStyle name="Comma 2 2 2 7 4" xfId="7402"/>
    <cellStyle name="Comma 2 2 2 7 4 2" xfId="19818"/>
    <cellStyle name="Comma 2 2 2 7 4 3" xfId="29045"/>
    <cellStyle name="Comma 2 2 2 7 5" xfId="14228"/>
    <cellStyle name="Comma 2 2 2 7 5 2" xfId="29046"/>
    <cellStyle name="Comma 2 2 2 7 6" xfId="29042"/>
    <cellStyle name="Comma 2 2 2 8" xfId="1112"/>
    <cellStyle name="Comma 2 2 2 8 2" xfId="4481"/>
    <cellStyle name="Comma 2 2 2 8 2 2" xfId="11068"/>
    <cellStyle name="Comma 2 2 2 8 2 2 2" xfId="23456"/>
    <cellStyle name="Comma 2 2 2 8 2 3" xfId="16913"/>
    <cellStyle name="Comma 2 2 2 8 3" xfId="7403"/>
    <cellStyle name="Comma 2 2 2 8 3 2" xfId="19819"/>
    <cellStyle name="Comma 2 2 2 8 4" xfId="14684"/>
    <cellStyle name="Comma 2 2 2 8 5" xfId="29047"/>
    <cellStyle name="Comma 2 2 2 9" xfId="3604"/>
    <cellStyle name="Comma 2 2 2 9 2" xfId="10491"/>
    <cellStyle name="Comma 2 2 2 9 2 2" xfId="22892"/>
    <cellStyle name="Comma 2 2 2 9 3" xfId="28305"/>
    <cellStyle name="Comma 2 2 2 9 4" xfId="27629"/>
    <cellStyle name="Comma 2 2 2 9 5" xfId="29048"/>
    <cellStyle name="Comma 2 2 3" xfId="128"/>
    <cellStyle name="Comma 2 2 3 10" xfId="7404"/>
    <cellStyle name="Comma 2 2 3 10 2" xfId="19820"/>
    <cellStyle name="Comma 2 2 3 10 3" xfId="29050"/>
    <cellStyle name="Comma 2 2 3 11" xfId="13881"/>
    <cellStyle name="Comma 2 2 3 11 2" xfId="29051"/>
    <cellStyle name="Comma 2 2 3 12" xfId="13524"/>
    <cellStyle name="Comma 2 2 3 13" xfId="29049"/>
    <cellStyle name="Comma 2 2 3 2" xfId="172"/>
    <cellStyle name="Comma 2 2 3 2 10" xfId="13925"/>
    <cellStyle name="Comma 2 2 3 2 10 2" xfId="29053"/>
    <cellStyle name="Comma 2 2 3 2 11" xfId="13568"/>
    <cellStyle name="Comma 2 2 3 2 12" xfId="29052"/>
    <cellStyle name="Comma 2 2 3 2 2" xfId="263"/>
    <cellStyle name="Comma 2 2 3 2 2 10" xfId="29054"/>
    <cellStyle name="Comma 2 2 3 2 2 2" xfId="639"/>
    <cellStyle name="Comma 2 2 3 2 2 2 2" xfId="1116"/>
    <cellStyle name="Comma 2 2 3 2 2 2 2 2" xfId="6672"/>
    <cellStyle name="Comma 2 2 3 2 2 2 2 2 2" xfId="12831"/>
    <cellStyle name="Comma 2 2 3 2 2 2 2 2 2 2" xfId="25218"/>
    <cellStyle name="Comma 2 2 3 2 2 2 2 2 3" xfId="19098"/>
    <cellStyle name="Comma 2 2 3 2 2 2 2 3" xfId="9600"/>
    <cellStyle name="Comma 2 2 3 2 2 2 2 3 2" xfId="22003"/>
    <cellStyle name="Comma 2 2 3 2 2 2 2 4" xfId="14688"/>
    <cellStyle name="Comma 2 2 3 2 2 2 2 5" xfId="29056"/>
    <cellStyle name="Comma 2 2 3 2 2 2 3" xfId="4485"/>
    <cellStyle name="Comma 2 2 3 2 2 2 3 2" xfId="10592"/>
    <cellStyle name="Comma 2 2 3 2 2 2 3 2 2" xfId="22993"/>
    <cellStyle name="Comma 2 2 3 2 2 2 3 3" xfId="16917"/>
    <cellStyle name="Comma 2 2 3 2 2 2 3 4" xfId="29057"/>
    <cellStyle name="Comma 2 2 3 2 2 2 4" xfId="7407"/>
    <cellStyle name="Comma 2 2 3 2 2 2 4 2" xfId="19823"/>
    <cellStyle name="Comma 2 2 3 2 2 2 4 3" xfId="29058"/>
    <cellStyle name="Comma 2 2 3 2 2 2 5" xfId="14369"/>
    <cellStyle name="Comma 2 2 3 2 2 2 5 2" xfId="29059"/>
    <cellStyle name="Comma 2 2 3 2 2 2 6" xfId="13834"/>
    <cellStyle name="Comma 2 2 3 2 2 2 6 2" xfId="29060"/>
    <cellStyle name="Comma 2 2 3 2 2 2 7" xfId="29055"/>
    <cellStyle name="Comma 2 2 3 2 2 3" xfId="1117"/>
    <cellStyle name="Comma 2 2 3 2 2 3 2" xfId="4486"/>
    <cellStyle name="Comma 2 2 3 2 2 3 2 2" xfId="10388"/>
    <cellStyle name="Comma 2 2 3 2 2 3 2 2 2" xfId="22789"/>
    <cellStyle name="Comma 2 2 3 2 2 3 2 3" xfId="16918"/>
    <cellStyle name="Comma 2 2 3 2 2 3 2 4" xfId="29062"/>
    <cellStyle name="Comma 2 2 3 2 2 3 3" xfId="10779"/>
    <cellStyle name="Comma 2 2 3 2 2 3 3 2" xfId="23180"/>
    <cellStyle name="Comma 2 2 3 2 2 3 3 3" xfId="29063"/>
    <cellStyle name="Comma 2 2 3 2 2 3 4" xfId="7408"/>
    <cellStyle name="Comma 2 2 3 2 2 3 4 2" xfId="19824"/>
    <cellStyle name="Comma 2 2 3 2 2 3 4 3" xfId="29064"/>
    <cellStyle name="Comma 2 2 3 2 2 3 5" xfId="14689"/>
    <cellStyle name="Comma 2 2 3 2 2 3 5 2" xfId="29065"/>
    <cellStyle name="Comma 2 2 3 2 2 3 6" xfId="29061"/>
    <cellStyle name="Comma 2 2 3 2 2 4" xfId="1118"/>
    <cellStyle name="Comma 2 2 3 2 2 4 2" xfId="4487"/>
    <cellStyle name="Comma 2 2 3 2 2 4 2 2" xfId="11072"/>
    <cellStyle name="Comma 2 2 3 2 2 4 2 2 2" xfId="23460"/>
    <cellStyle name="Comma 2 2 3 2 2 4 2 3" xfId="16919"/>
    <cellStyle name="Comma 2 2 3 2 2 4 3" xfId="7409"/>
    <cellStyle name="Comma 2 2 3 2 2 4 3 2" xfId="19825"/>
    <cellStyle name="Comma 2 2 3 2 2 4 4" xfId="14690"/>
    <cellStyle name="Comma 2 2 3 2 2 4 5" xfId="29066"/>
    <cellStyle name="Comma 2 2 3 2 2 5" xfId="1115"/>
    <cellStyle name="Comma 2 2 3 2 2 5 2" xfId="6671"/>
    <cellStyle name="Comma 2 2 3 2 2 5 2 2" xfId="12830"/>
    <cellStyle name="Comma 2 2 3 2 2 5 2 2 2" xfId="25217"/>
    <cellStyle name="Comma 2 2 3 2 2 5 2 3" xfId="19097"/>
    <cellStyle name="Comma 2 2 3 2 2 5 3" xfId="9599"/>
    <cellStyle name="Comma 2 2 3 2 2 5 3 2" xfId="22002"/>
    <cellStyle name="Comma 2 2 3 2 2 5 4" xfId="14687"/>
    <cellStyle name="Comma 2 2 3 2 2 5 5" xfId="29067"/>
    <cellStyle name="Comma 2 2 3 2 2 6" xfId="4484"/>
    <cellStyle name="Comma 2 2 3 2 2 6 2" xfId="11071"/>
    <cellStyle name="Comma 2 2 3 2 2 6 2 2" xfId="23459"/>
    <cellStyle name="Comma 2 2 3 2 2 6 3" xfId="16916"/>
    <cellStyle name="Comma 2 2 3 2 2 6 4" xfId="29068"/>
    <cellStyle name="Comma 2 2 3 2 2 7" xfId="7406"/>
    <cellStyle name="Comma 2 2 3 2 2 7 2" xfId="19822"/>
    <cellStyle name="Comma 2 2 3 2 2 7 3" xfId="29069"/>
    <cellStyle name="Comma 2 2 3 2 2 8" xfId="14014"/>
    <cellStyle name="Comma 2 2 3 2 2 8 2" xfId="29070"/>
    <cellStyle name="Comma 2 2 3 2 2 9" xfId="13656"/>
    <cellStyle name="Comma 2 2 3 2 3" xfId="353"/>
    <cellStyle name="Comma 2 2 3 2 3 2" xfId="727"/>
    <cellStyle name="Comma 2 2 3 2 3 2 2" xfId="4113"/>
    <cellStyle name="Comma 2 2 3 2 3 2 2 2" xfId="7177"/>
    <cellStyle name="Comma 2 2 3 2 3 2 2 2 2" xfId="13335"/>
    <cellStyle name="Comma 2 2 3 2 3 2 2 2 2 2" xfId="25722"/>
    <cellStyle name="Comma 2 2 3 2 3 2 2 2 3" xfId="19602"/>
    <cellStyle name="Comma 2 2 3 2 3 2 2 3" xfId="10104"/>
    <cellStyle name="Comma 2 2 3 2 3 2 2 3 2" xfId="22507"/>
    <cellStyle name="Comma 2 2 3 2 3 2 2 4" xfId="16684"/>
    <cellStyle name="Comma 2 2 3 2 3 2 3" xfId="6488"/>
    <cellStyle name="Comma 2 2 3 2 3 2 3 2" xfId="12647"/>
    <cellStyle name="Comma 2 2 3 2 3 2 3 2 2" xfId="25034"/>
    <cellStyle name="Comma 2 2 3 2 3 2 3 3" xfId="18914"/>
    <cellStyle name="Comma 2 2 3 2 3 2 4" xfId="9416"/>
    <cellStyle name="Comma 2 2 3 2 3 2 4 2" xfId="21819"/>
    <cellStyle name="Comma 2 2 3 2 3 2 5" xfId="14457"/>
    <cellStyle name="Comma 2 2 3 2 3 2 6" xfId="29072"/>
    <cellStyle name="Comma 2 2 3 2 3 3" xfId="1119"/>
    <cellStyle name="Comma 2 2 3 2 3 3 2" xfId="6673"/>
    <cellStyle name="Comma 2 2 3 2 3 3 2 2" xfId="12832"/>
    <cellStyle name="Comma 2 2 3 2 3 3 2 2 2" xfId="25219"/>
    <cellStyle name="Comma 2 2 3 2 3 3 2 3" xfId="19099"/>
    <cellStyle name="Comma 2 2 3 2 3 3 3" xfId="9601"/>
    <cellStyle name="Comma 2 2 3 2 3 3 3 2" xfId="22004"/>
    <cellStyle name="Comma 2 2 3 2 3 3 4" xfId="14691"/>
    <cellStyle name="Comma 2 2 3 2 3 3 5" xfId="29073"/>
    <cellStyle name="Comma 2 2 3 2 3 4" xfId="4488"/>
    <cellStyle name="Comma 2 2 3 2 3 4 2" xfId="11073"/>
    <cellStyle name="Comma 2 2 3 2 3 4 2 2" xfId="23461"/>
    <cellStyle name="Comma 2 2 3 2 3 4 3" xfId="16920"/>
    <cellStyle name="Comma 2 2 3 2 3 4 4" xfId="29074"/>
    <cellStyle name="Comma 2 2 3 2 3 5" xfId="7410"/>
    <cellStyle name="Comma 2 2 3 2 3 5 2" xfId="19826"/>
    <cellStyle name="Comma 2 2 3 2 3 5 3" xfId="29075"/>
    <cellStyle name="Comma 2 2 3 2 3 6" xfId="14102"/>
    <cellStyle name="Comma 2 2 3 2 3 6 2" xfId="29076"/>
    <cellStyle name="Comma 2 2 3 2 3 7" xfId="13746"/>
    <cellStyle name="Comma 2 2 3 2 3 8" xfId="29071"/>
    <cellStyle name="Comma 2 2 3 2 4" xfId="441"/>
    <cellStyle name="Comma 2 2 3 2 4 2" xfId="815"/>
    <cellStyle name="Comma 2 2 3 2 4 2 2" xfId="4199"/>
    <cellStyle name="Comma 2 2 3 2 4 2 2 2" xfId="7259"/>
    <cellStyle name="Comma 2 2 3 2 4 2 2 2 2" xfId="13417"/>
    <cellStyle name="Comma 2 2 3 2 4 2 2 2 2 2" xfId="25804"/>
    <cellStyle name="Comma 2 2 3 2 4 2 2 2 3" xfId="19684"/>
    <cellStyle name="Comma 2 2 3 2 4 2 2 3" xfId="10186"/>
    <cellStyle name="Comma 2 2 3 2 4 2 2 3 2" xfId="22589"/>
    <cellStyle name="Comma 2 2 3 2 4 2 2 4" xfId="16770"/>
    <cellStyle name="Comma 2 2 3 2 4 2 3" xfId="6574"/>
    <cellStyle name="Comma 2 2 3 2 4 2 3 2" xfId="12733"/>
    <cellStyle name="Comma 2 2 3 2 4 2 3 2 2" xfId="25120"/>
    <cellStyle name="Comma 2 2 3 2 4 2 3 3" xfId="19000"/>
    <cellStyle name="Comma 2 2 3 2 4 2 4" xfId="9502"/>
    <cellStyle name="Comma 2 2 3 2 4 2 4 2" xfId="21905"/>
    <cellStyle name="Comma 2 2 3 2 4 2 5" xfId="14545"/>
    <cellStyle name="Comma 2 2 3 2 4 2 6" xfId="29078"/>
    <cellStyle name="Comma 2 2 3 2 4 3" xfId="1120"/>
    <cellStyle name="Comma 2 2 3 2 4 3 2" xfId="6674"/>
    <cellStyle name="Comma 2 2 3 2 4 3 2 2" xfId="12833"/>
    <cellStyle name="Comma 2 2 3 2 4 3 2 2 2" xfId="25220"/>
    <cellStyle name="Comma 2 2 3 2 4 3 2 3" xfId="19100"/>
    <cellStyle name="Comma 2 2 3 2 4 3 3" xfId="9602"/>
    <cellStyle name="Comma 2 2 3 2 4 3 3 2" xfId="22005"/>
    <cellStyle name="Comma 2 2 3 2 4 3 4" xfId="14692"/>
    <cellStyle name="Comma 2 2 3 2 4 3 5" xfId="29079"/>
    <cellStyle name="Comma 2 2 3 2 4 4" xfId="4489"/>
    <cellStyle name="Comma 2 2 3 2 4 4 2" xfId="11074"/>
    <cellStyle name="Comma 2 2 3 2 4 4 2 2" xfId="23462"/>
    <cellStyle name="Comma 2 2 3 2 4 4 3" xfId="16921"/>
    <cellStyle name="Comma 2 2 3 2 4 4 4" xfId="29080"/>
    <cellStyle name="Comma 2 2 3 2 4 5" xfId="7411"/>
    <cellStyle name="Comma 2 2 3 2 4 5 2" xfId="19827"/>
    <cellStyle name="Comma 2 2 3 2 4 5 3" xfId="29081"/>
    <cellStyle name="Comma 2 2 3 2 4 6" xfId="14190"/>
    <cellStyle name="Comma 2 2 3 2 4 7" xfId="29077"/>
    <cellStyle name="Comma 2 2 3 2 5" xfId="550"/>
    <cellStyle name="Comma 2 2 3 2 5 2" xfId="1121"/>
    <cellStyle name="Comma 2 2 3 2 5 2 2" xfId="6675"/>
    <cellStyle name="Comma 2 2 3 2 5 2 2 2" xfId="12834"/>
    <cellStyle name="Comma 2 2 3 2 5 2 2 2 2" xfId="25221"/>
    <cellStyle name="Comma 2 2 3 2 5 2 2 3" xfId="19101"/>
    <cellStyle name="Comma 2 2 3 2 5 2 3" xfId="9603"/>
    <cellStyle name="Comma 2 2 3 2 5 2 3 2" xfId="22006"/>
    <cellStyle name="Comma 2 2 3 2 5 2 4" xfId="14693"/>
    <cellStyle name="Comma 2 2 3 2 5 2 5" xfId="29083"/>
    <cellStyle name="Comma 2 2 3 2 5 3" xfId="4490"/>
    <cellStyle name="Comma 2 2 3 2 5 3 2" xfId="10946"/>
    <cellStyle name="Comma 2 2 3 2 5 3 2 2" xfId="23347"/>
    <cellStyle name="Comma 2 2 3 2 5 3 3" xfId="16922"/>
    <cellStyle name="Comma 2 2 3 2 5 3 4" xfId="29084"/>
    <cellStyle name="Comma 2 2 3 2 5 4" xfId="7412"/>
    <cellStyle name="Comma 2 2 3 2 5 4 2" xfId="19828"/>
    <cellStyle name="Comma 2 2 3 2 5 4 3" xfId="29085"/>
    <cellStyle name="Comma 2 2 3 2 5 5" xfId="14281"/>
    <cellStyle name="Comma 2 2 3 2 5 5 2" xfId="29086"/>
    <cellStyle name="Comma 2 2 3 2 5 6" xfId="29082"/>
    <cellStyle name="Comma 2 2 3 2 6" xfId="1122"/>
    <cellStyle name="Comma 2 2 3 2 6 2" xfId="4491"/>
    <cellStyle name="Comma 2 2 3 2 6 2 2" xfId="11075"/>
    <cellStyle name="Comma 2 2 3 2 6 2 2 2" xfId="23463"/>
    <cellStyle name="Comma 2 2 3 2 6 2 3" xfId="16923"/>
    <cellStyle name="Comma 2 2 3 2 6 3" xfId="7413"/>
    <cellStyle name="Comma 2 2 3 2 6 3 2" xfId="19829"/>
    <cellStyle name="Comma 2 2 3 2 6 4" xfId="14694"/>
    <cellStyle name="Comma 2 2 3 2 6 5" xfId="29087"/>
    <cellStyle name="Comma 2 2 3 2 7" xfId="1114"/>
    <cellStyle name="Comma 2 2 3 2 7 2" xfId="6670"/>
    <cellStyle name="Comma 2 2 3 2 7 2 2" xfId="12829"/>
    <cellStyle name="Comma 2 2 3 2 7 2 2 2" xfId="25216"/>
    <cellStyle name="Comma 2 2 3 2 7 2 3" xfId="19096"/>
    <cellStyle name="Comma 2 2 3 2 7 3" xfId="9598"/>
    <cellStyle name="Comma 2 2 3 2 7 3 2" xfId="22001"/>
    <cellStyle name="Comma 2 2 3 2 7 4" xfId="14686"/>
    <cellStyle name="Comma 2 2 3 2 7 5" xfId="29088"/>
    <cellStyle name="Comma 2 2 3 2 8" xfId="4483"/>
    <cellStyle name="Comma 2 2 3 2 8 2" xfId="11070"/>
    <cellStyle name="Comma 2 2 3 2 8 2 2" xfId="23458"/>
    <cellStyle name="Comma 2 2 3 2 8 3" xfId="16915"/>
    <cellStyle name="Comma 2 2 3 2 8 4" xfId="29089"/>
    <cellStyle name="Comma 2 2 3 2 9" xfId="7405"/>
    <cellStyle name="Comma 2 2 3 2 9 2" xfId="19821"/>
    <cellStyle name="Comma 2 2 3 2 9 3" xfId="29090"/>
    <cellStyle name="Comma 2 2 3 3" xfId="219"/>
    <cellStyle name="Comma 2 2 3 3 10" xfId="29091"/>
    <cellStyle name="Comma 2 2 3 3 2" xfId="595"/>
    <cellStyle name="Comma 2 2 3 3 2 2" xfId="1124"/>
    <cellStyle name="Comma 2 2 3 3 2 2 2" xfId="6677"/>
    <cellStyle name="Comma 2 2 3 3 2 2 2 2" xfId="12836"/>
    <cellStyle name="Comma 2 2 3 3 2 2 2 2 2" xfId="25223"/>
    <cellStyle name="Comma 2 2 3 3 2 2 2 3" xfId="19103"/>
    <cellStyle name="Comma 2 2 3 3 2 2 3" xfId="9605"/>
    <cellStyle name="Comma 2 2 3 3 2 2 3 2" xfId="22008"/>
    <cellStyle name="Comma 2 2 3 3 2 2 4" xfId="14696"/>
    <cellStyle name="Comma 2 2 3 3 2 2 5" xfId="29093"/>
    <cellStyle name="Comma 2 2 3 3 2 3" xfId="4493"/>
    <cellStyle name="Comma 2 2 3 3 2 3 2" xfId="10593"/>
    <cellStyle name="Comma 2 2 3 3 2 3 2 2" xfId="22994"/>
    <cellStyle name="Comma 2 2 3 3 2 3 3" xfId="16925"/>
    <cellStyle name="Comma 2 2 3 3 2 3 4" xfId="29094"/>
    <cellStyle name="Comma 2 2 3 3 2 4" xfId="7415"/>
    <cellStyle name="Comma 2 2 3 3 2 4 2" xfId="19831"/>
    <cellStyle name="Comma 2 2 3 3 2 4 3" xfId="29095"/>
    <cellStyle name="Comma 2 2 3 3 2 5" xfId="14325"/>
    <cellStyle name="Comma 2 2 3 3 2 5 2" xfId="29096"/>
    <cellStyle name="Comma 2 2 3 3 2 6" xfId="13790"/>
    <cellStyle name="Comma 2 2 3 3 2 6 2" xfId="29097"/>
    <cellStyle name="Comma 2 2 3 3 2 7" xfId="29092"/>
    <cellStyle name="Comma 2 2 3 3 3" xfId="1125"/>
    <cellStyle name="Comma 2 2 3 3 3 2" xfId="4494"/>
    <cellStyle name="Comma 2 2 3 3 3 2 2" xfId="10389"/>
    <cellStyle name="Comma 2 2 3 3 3 2 2 2" xfId="22790"/>
    <cellStyle name="Comma 2 2 3 3 3 2 3" xfId="16926"/>
    <cellStyle name="Comma 2 2 3 3 3 2 4" xfId="29099"/>
    <cellStyle name="Comma 2 2 3 3 3 3" xfId="10780"/>
    <cellStyle name="Comma 2 2 3 3 3 3 2" xfId="23181"/>
    <cellStyle name="Comma 2 2 3 3 3 3 3" xfId="29100"/>
    <cellStyle name="Comma 2 2 3 3 3 4" xfId="7416"/>
    <cellStyle name="Comma 2 2 3 3 3 4 2" xfId="19832"/>
    <cellStyle name="Comma 2 2 3 3 3 4 3" xfId="29101"/>
    <cellStyle name="Comma 2 2 3 3 3 5" xfId="14697"/>
    <cellStyle name="Comma 2 2 3 3 3 5 2" xfId="29102"/>
    <cellStyle name="Comma 2 2 3 3 3 6" xfId="29098"/>
    <cellStyle name="Comma 2 2 3 3 4" xfId="1126"/>
    <cellStyle name="Comma 2 2 3 3 4 2" xfId="4495"/>
    <cellStyle name="Comma 2 2 3 3 4 2 2" xfId="11077"/>
    <cellStyle name="Comma 2 2 3 3 4 2 2 2" xfId="23465"/>
    <cellStyle name="Comma 2 2 3 3 4 2 3" xfId="16927"/>
    <cellStyle name="Comma 2 2 3 3 4 3" xfId="7417"/>
    <cellStyle name="Comma 2 2 3 3 4 3 2" xfId="19833"/>
    <cellStyle name="Comma 2 2 3 3 4 4" xfId="14698"/>
    <cellStyle name="Comma 2 2 3 3 4 5" xfId="29103"/>
    <cellStyle name="Comma 2 2 3 3 5" xfId="1123"/>
    <cellStyle name="Comma 2 2 3 3 5 2" xfId="6676"/>
    <cellStyle name="Comma 2 2 3 3 5 2 2" xfId="12835"/>
    <cellStyle name="Comma 2 2 3 3 5 2 2 2" xfId="25222"/>
    <cellStyle name="Comma 2 2 3 3 5 2 3" xfId="19102"/>
    <cellStyle name="Comma 2 2 3 3 5 3" xfId="9604"/>
    <cellStyle name="Comma 2 2 3 3 5 3 2" xfId="22007"/>
    <cellStyle name="Comma 2 2 3 3 5 4" xfId="14695"/>
    <cellStyle name="Comma 2 2 3 3 5 5" xfId="29104"/>
    <cellStyle name="Comma 2 2 3 3 6" xfId="4492"/>
    <cellStyle name="Comma 2 2 3 3 6 2" xfId="11076"/>
    <cellStyle name="Comma 2 2 3 3 6 2 2" xfId="23464"/>
    <cellStyle name="Comma 2 2 3 3 6 3" xfId="16924"/>
    <cellStyle name="Comma 2 2 3 3 6 4" xfId="29105"/>
    <cellStyle name="Comma 2 2 3 3 7" xfId="7414"/>
    <cellStyle name="Comma 2 2 3 3 7 2" xfId="19830"/>
    <cellStyle name="Comma 2 2 3 3 7 3" xfId="29106"/>
    <cellStyle name="Comma 2 2 3 3 8" xfId="13970"/>
    <cellStyle name="Comma 2 2 3 3 8 2" xfId="29107"/>
    <cellStyle name="Comma 2 2 3 3 9" xfId="13612"/>
    <cellStyle name="Comma 2 2 3 4" xfId="309"/>
    <cellStyle name="Comma 2 2 3 4 2" xfId="683"/>
    <cellStyle name="Comma 2 2 3 4 2 2" xfId="4069"/>
    <cellStyle name="Comma 2 2 3 4 2 2 2" xfId="7135"/>
    <cellStyle name="Comma 2 2 3 4 2 2 2 2" xfId="13293"/>
    <cellStyle name="Comma 2 2 3 4 2 2 2 2 2" xfId="25680"/>
    <cellStyle name="Comma 2 2 3 4 2 2 2 3" xfId="19560"/>
    <cellStyle name="Comma 2 2 3 4 2 2 3" xfId="10062"/>
    <cellStyle name="Comma 2 2 3 4 2 2 3 2" xfId="22465"/>
    <cellStyle name="Comma 2 2 3 4 2 2 4" xfId="16640"/>
    <cellStyle name="Comma 2 2 3 4 2 3" xfId="6444"/>
    <cellStyle name="Comma 2 2 3 4 2 3 2" xfId="12603"/>
    <cellStyle name="Comma 2 2 3 4 2 3 2 2" xfId="24990"/>
    <cellStyle name="Comma 2 2 3 4 2 3 3" xfId="18870"/>
    <cellStyle name="Comma 2 2 3 4 2 4" xfId="9372"/>
    <cellStyle name="Comma 2 2 3 4 2 4 2" xfId="21775"/>
    <cellStyle name="Comma 2 2 3 4 2 5" xfId="14413"/>
    <cellStyle name="Comma 2 2 3 4 2 6" xfId="29109"/>
    <cellStyle name="Comma 2 2 3 4 3" xfId="1127"/>
    <cellStyle name="Comma 2 2 3 4 3 2" xfId="6678"/>
    <cellStyle name="Comma 2 2 3 4 3 2 2" xfId="12837"/>
    <cellStyle name="Comma 2 2 3 4 3 2 2 2" xfId="25224"/>
    <cellStyle name="Comma 2 2 3 4 3 2 3" xfId="19104"/>
    <cellStyle name="Comma 2 2 3 4 3 3" xfId="9606"/>
    <cellStyle name="Comma 2 2 3 4 3 3 2" xfId="22009"/>
    <cellStyle name="Comma 2 2 3 4 3 4" xfId="14699"/>
    <cellStyle name="Comma 2 2 3 4 3 5" xfId="29110"/>
    <cellStyle name="Comma 2 2 3 4 4" xfId="4496"/>
    <cellStyle name="Comma 2 2 3 4 4 2" xfId="11078"/>
    <cellStyle name="Comma 2 2 3 4 4 2 2" xfId="23466"/>
    <cellStyle name="Comma 2 2 3 4 4 3" xfId="16928"/>
    <cellStyle name="Comma 2 2 3 4 4 4" xfId="29111"/>
    <cellStyle name="Comma 2 2 3 4 5" xfId="7418"/>
    <cellStyle name="Comma 2 2 3 4 5 2" xfId="19834"/>
    <cellStyle name="Comma 2 2 3 4 5 3" xfId="29112"/>
    <cellStyle name="Comma 2 2 3 4 6" xfId="14058"/>
    <cellStyle name="Comma 2 2 3 4 6 2" xfId="29113"/>
    <cellStyle name="Comma 2 2 3 4 7" xfId="13702"/>
    <cellStyle name="Comma 2 2 3 4 8" xfId="29108"/>
    <cellStyle name="Comma 2 2 3 5" xfId="397"/>
    <cellStyle name="Comma 2 2 3 5 2" xfId="771"/>
    <cellStyle name="Comma 2 2 3 5 2 2" xfId="4155"/>
    <cellStyle name="Comma 2 2 3 5 2 2 2" xfId="7215"/>
    <cellStyle name="Comma 2 2 3 5 2 2 2 2" xfId="13373"/>
    <cellStyle name="Comma 2 2 3 5 2 2 2 2 2" xfId="25760"/>
    <cellStyle name="Comma 2 2 3 5 2 2 2 3" xfId="19640"/>
    <cellStyle name="Comma 2 2 3 5 2 2 3" xfId="10142"/>
    <cellStyle name="Comma 2 2 3 5 2 2 3 2" xfId="22545"/>
    <cellStyle name="Comma 2 2 3 5 2 2 4" xfId="16726"/>
    <cellStyle name="Comma 2 2 3 5 2 3" xfId="6530"/>
    <cellStyle name="Comma 2 2 3 5 2 3 2" xfId="12689"/>
    <cellStyle name="Comma 2 2 3 5 2 3 2 2" xfId="25076"/>
    <cellStyle name="Comma 2 2 3 5 2 3 3" xfId="18956"/>
    <cellStyle name="Comma 2 2 3 5 2 4" xfId="9458"/>
    <cellStyle name="Comma 2 2 3 5 2 4 2" xfId="21861"/>
    <cellStyle name="Comma 2 2 3 5 2 5" xfId="14501"/>
    <cellStyle name="Comma 2 2 3 5 2 6" xfId="29115"/>
    <cellStyle name="Comma 2 2 3 5 3" xfId="1128"/>
    <cellStyle name="Comma 2 2 3 5 3 2" xfId="6679"/>
    <cellStyle name="Comma 2 2 3 5 3 2 2" xfId="12838"/>
    <cellStyle name="Comma 2 2 3 5 3 2 2 2" xfId="25225"/>
    <cellStyle name="Comma 2 2 3 5 3 2 3" xfId="19105"/>
    <cellStyle name="Comma 2 2 3 5 3 3" xfId="9607"/>
    <cellStyle name="Comma 2 2 3 5 3 3 2" xfId="22010"/>
    <cellStyle name="Comma 2 2 3 5 3 4" xfId="14700"/>
    <cellStyle name="Comma 2 2 3 5 3 5" xfId="29116"/>
    <cellStyle name="Comma 2 2 3 5 4" xfId="4497"/>
    <cellStyle name="Comma 2 2 3 5 4 2" xfId="11079"/>
    <cellStyle name="Comma 2 2 3 5 4 2 2" xfId="23467"/>
    <cellStyle name="Comma 2 2 3 5 4 3" xfId="16929"/>
    <cellStyle name="Comma 2 2 3 5 4 4" xfId="29117"/>
    <cellStyle name="Comma 2 2 3 5 5" xfId="7419"/>
    <cellStyle name="Comma 2 2 3 5 5 2" xfId="19835"/>
    <cellStyle name="Comma 2 2 3 5 5 3" xfId="29118"/>
    <cellStyle name="Comma 2 2 3 5 6" xfId="14146"/>
    <cellStyle name="Comma 2 2 3 5 7" xfId="29114"/>
    <cellStyle name="Comma 2 2 3 6" xfId="506"/>
    <cellStyle name="Comma 2 2 3 6 2" xfId="1129"/>
    <cellStyle name="Comma 2 2 3 6 2 2" xfId="6680"/>
    <cellStyle name="Comma 2 2 3 6 2 2 2" xfId="12839"/>
    <cellStyle name="Comma 2 2 3 6 2 2 2 2" xfId="25226"/>
    <cellStyle name="Comma 2 2 3 6 2 2 3" xfId="19106"/>
    <cellStyle name="Comma 2 2 3 6 2 3" xfId="9608"/>
    <cellStyle name="Comma 2 2 3 6 2 3 2" xfId="22011"/>
    <cellStyle name="Comma 2 2 3 6 2 4" xfId="14701"/>
    <cellStyle name="Comma 2 2 3 6 2 5" xfId="29120"/>
    <cellStyle name="Comma 2 2 3 6 3" xfId="4498"/>
    <cellStyle name="Comma 2 2 3 6 3 2" xfId="10902"/>
    <cellStyle name="Comma 2 2 3 6 3 2 2" xfId="23303"/>
    <cellStyle name="Comma 2 2 3 6 3 3" xfId="16930"/>
    <cellStyle name="Comma 2 2 3 6 3 4" xfId="29121"/>
    <cellStyle name="Comma 2 2 3 6 4" xfId="7420"/>
    <cellStyle name="Comma 2 2 3 6 4 2" xfId="19836"/>
    <cellStyle name="Comma 2 2 3 6 4 3" xfId="29122"/>
    <cellStyle name="Comma 2 2 3 6 5" xfId="14237"/>
    <cellStyle name="Comma 2 2 3 6 5 2" xfId="29123"/>
    <cellStyle name="Comma 2 2 3 6 6" xfId="29119"/>
    <cellStyle name="Comma 2 2 3 7" xfId="1130"/>
    <cellStyle name="Comma 2 2 3 7 2" xfId="4499"/>
    <cellStyle name="Comma 2 2 3 7 2 2" xfId="11080"/>
    <cellStyle name="Comma 2 2 3 7 2 2 2" xfId="23468"/>
    <cellStyle name="Comma 2 2 3 7 2 3" xfId="16931"/>
    <cellStyle name="Comma 2 2 3 7 3" xfId="7421"/>
    <cellStyle name="Comma 2 2 3 7 3 2" xfId="19837"/>
    <cellStyle name="Comma 2 2 3 7 4" xfId="14702"/>
    <cellStyle name="Comma 2 2 3 7 5" xfId="29124"/>
    <cellStyle name="Comma 2 2 3 8" xfId="1113"/>
    <cellStyle name="Comma 2 2 3 8 2" xfId="6669"/>
    <cellStyle name="Comma 2 2 3 8 2 2" xfId="12828"/>
    <cellStyle name="Comma 2 2 3 8 2 2 2" xfId="25215"/>
    <cellStyle name="Comma 2 2 3 8 2 3" xfId="19095"/>
    <cellStyle name="Comma 2 2 3 8 3" xfId="9597"/>
    <cellStyle name="Comma 2 2 3 8 3 2" xfId="22000"/>
    <cellStyle name="Comma 2 2 3 8 4" xfId="14685"/>
    <cellStyle name="Comma 2 2 3 8 5" xfId="29125"/>
    <cellStyle name="Comma 2 2 3 9" xfId="4482"/>
    <cellStyle name="Comma 2 2 3 9 2" xfId="11069"/>
    <cellStyle name="Comma 2 2 3 9 2 2" xfId="23457"/>
    <cellStyle name="Comma 2 2 3 9 3" xfId="16914"/>
    <cellStyle name="Comma 2 2 3 9 4" xfId="29126"/>
    <cellStyle name="Comma 2 2 4" xfId="150"/>
    <cellStyle name="Comma 2 2 4 10" xfId="13903"/>
    <cellStyle name="Comma 2 2 4 10 2" xfId="29128"/>
    <cellStyle name="Comma 2 2 4 11" xfId="13546"/>
    <cellStyle name="Comma 2 2 4 12" xfId="29127"/>
    <cellStyle name="Comma 2 2 4 2" xfId="241"/>
    <cellStyle name="Comma 2 2 4 2 10" xfId="29129"/>
    <cellStyle name="Comma 2 2 4 2 2" xfId="617"/>
    <cellStyle name="Comma 2 2 4 2 2 2" xfId="1133"/>
    <cellStyle name="Comma 2 2 4 2 2 2 2" xfId="6683"/>
    <cellStyle name="Comma 2 2 4 2 2 2 2 2" xfId="12842"/>
    <cellStyle name="Comma 2 2 4 2 2 2 2 2 2" xfId="25229"/>
    <cellStyle name="Comma 2 2 4 2 2 2 2 3" xfId="19109"/>
    <cellStyle name="Comma 2 2 4 2 2 2 3" xfId="9611"/>
    <cellStyle name="Comma 2 2 4 2 2 2 3 2" xfId="22014"/>
    <cellStyle name="Comma 2 2 4 2 2 2 4" xfId="14705"/>
    <cellStyle name="Comma 2 2 4 2 2 2 5" xfId="29131"/>
    <cellStyle name="Comma 2 2 4 2 2 3" xfId="4502"/>
    <cellStyle name="Comma 2 2 4 2 2 3 2" xfId="10594"/>
    <cellStyle name="Comma 2 2 4 2 2 3 2 2" xfId="22995"/>
    <cellStyle name="Comma 2 2 4 2 2 3 3" xfId="16934"/>
    <cellStyle name="Comma 2 2 4 2 2 3 4" xfId="29132"/>
    <cellStyle name="Comma 2 2 4 2 2 4" xfId="7424"/>
    <cellStyle name="Comma 2 2 4 2 2 4 2" xfId="19840"/>
    <cellStyle name="Comma 2 2 4 2 2 4 3" xfId="29133"/>
    <cellStyle name="Comma 2 2 4 2 2 5" xfId="14347"/>
    <cellStyle name="Comma 2 2 4 2 2 5 2" xfId="29134"/>
    <cellStyle name="Comma 2 2 4 2 2 6" xfId="13812"/>
    <cellStyle name="Comma 2 2 4 2 2 6 2" xfId="29135"/>
    <cellStyle name="Comma 2 2 4 2 2 7" xfId="29130"/>
    <cellStyle name="Comma 2 2 4 2 3" xfId="1134"/>
    <cellStyle name="Comma 2 2 4 2 3 2" xfId="4503"/>
    <cellStyle name="Comma 2 2 4 2 3 2 2" xfId="10390"/>
    <cellStyle name="Comma 2 2 4 2 3 2 2 2" xfId="22791"/>
    <cellStyle name="Comma 2 2 4 2 3 2 3" xfId="16935"/>
    <cellStyle name="Comma 2 2 4 2 3 2 4" xfId="29137"/>
    <cellStyle name="Comma 2 2 4 2 3 3" xfId="10781"/>
    <cellStyle name="Comma 2 2 4 2 3 3 2" xfId="23182"/>
    <cellStyle name="Comma 2 2 4 2 3 3 3" xfId="29138"/>
    <cellStyle name="Comma 2 2 4 2 3 4" xfId="7425"/>
    <cellStyle name="Comma 2 2 4 2 3 4 2" xfId="19841"/>
    <cellStyle name="Comma 2 2 4 2 3 4 3" xfId="29139"/>
    <cellStyle name="Comma 2 2 4 2 3 5" xfId="14706"/>
    <cellStyle name="Comma 2 2 4 2 3 5 2" xfId="29140"/>
    <cellStyle name="Comma 2 2 4 2 3 6" xfId="29136"/>
    <cellStyle name="Comma 2 2 4 2 4" xfId="1135"/>
    <cellStyle name="Comma 2 2 4 2 4 2" xfId="4504"/>
    <cellStyle name="Comma 2 2 4 2 4 2 2" xfId="11083"/>
    <cellStyle name="Comma 2 2 4 2 4 2 2 2" xfId="23471"/>
    <cellStyle name="Comma 2 2 4 2 4 2 3" xfId="16936"/>
    <cellStyle name="Comma 2 2 4 2 4 3" xfId="7426"/>
    <cellStyle name="Comma 2 2 4 2 4 3 2" xfId="19842"/>
    <cellStyle name="Comma 2 2 4 2 4 4" xfId="14707"/>
    <cellStyle name="Comma 2 2 4 2 4 5" xfId="29141"/>
    <cellStyle name="Comma 2 2 4 2 5" xfId="1132"/>
    <cellStyle name="Comma 2 2 4 2 5 2" xfId="6682"/>
    <cellStyle name="Comma 2 2 4 2 5 2 2" xfId="12841"/>
    <cellStyle name="Comma 2 2 4 2 5 2 2 2" xfId="25228"/>
    <cellStyle name="Comma 2 2 4 2 5 2 3" xfId="19108"/>
    <cellStyle name="Comma 2 2 4 2 5 3" xfId="9610"/>
    <cellStyle name="Comma 2 2 4 2 5 3 2" xfId="22013"/>
    <cellStyle name="Comma 2 2 4 2 5 4" xfId="14704"/>
    <cellStyle name="Comma 2 2 4 2 5 5" xfId="29142"/>
    <cellStyle name="Comma 2 2 4 2 6" xfId="4501"/>
    <cellStyle name="Comma 2 2 4 2 6 2" xfId="11082"/>
    <cellStyle name="Comma 2 2 4 2 6 2 2" xfId="23470"/>
    <cellStyle name="Comma 2 2 4 2 6 3" xfId="16933"/>
    <cellStyle name="Comma 2 2 4 2 6 4" xfId="29143"/>
    <cellStyle name="Comma 2 2 4 2 7" xfId="7423"/>
    <cellStyle name="Comma 2 2 4 2 7 2" xfId="19839"/>
    <cellStyle name="Comma 2 2 4 2 7 3" xfId="29144"/>
    <cellStyle name="Comma 2 2 4 2 8" xfId="13992"/>
    <cellStyle name="Comma 2 2 4 2 8 2" xfId="29145"/>
    <cellStyle name="Comma 2 2 4 2 9" xfId="13634"/>
    <cellStyle name="Comma 2 2 4 3" xfId="331"/>
    <cellStyle name="Comma 2 2 4 3 2" xfId="705"/>
    <cellStyle name="Comma 2 2 4 3 2 2" xfId="4091"/>
    <cellStyle name="Comma 2 2 4 3 2 2 2" xfId="7155"/>
    <cellStyle name="Comma 2 2 4 3 2 2 2 2" xfId="13313"/>
    <cellStyle name="Comma 2 2 4 3 2 2 2 2 2" xfId="25700"/>
    <cellStyle name="Comma 2 2 4 3 2 2 2 3" xfId="19580"/>
    <cellStyle name="Comma 2 2 4 3 2 2 3" xfId="10082"/>
    <cellStyle name="Comma 2 2 4 3 2 2 3 2" xfId="22485"/>
    <cellStyle name="Comma 2 2 4 3 2 2 4" xfId="16662"/>
    <cellStyle name="Comma 2 2 4 3 2 3" xfId="6466"/>
    <cellStyle name="Comma 2 2 4 3 2 3 2" xfId="12625"/>
    <cellStyle name="Comma 2 2 4 3 2 3 2 2" xfId="25012"/>
    <cellStyle name="Comma 2 2 4 3 2 3 3" xfId="18892"/>
    <cellStyle name="Comma 2 2 4 3 2 4" xfId="9394"/>
    <cellStyle name="Comma 2 2 4 3 2 4 2" xfId="21797"/>
    <cellStyle name="Comma 2 2 4 3 2 5" xfId="14435"/>
    <cellStyle name="Comma 2 2 4 3 2 6" xfId="29147"/>
    <cellStyle name="Comma 2 2 4 3 3" xfId="1136"/>
    <cellStyle name="Comma 2 2 4 3 3 2" xfId="6684"/>
    <cellStyle name="Comma 2 2 4 3 3 2 2" xfId="12843"/>
    <cellStyle name="Comma 2 2 4 3 3 2 2 2" xfId="25230"/>
    <cellStyle name="Comma 2 2 4 3 3 2 3" xfId="19110"/>
    <cellStyle name="Comma 2 2 4 3 3 3" xfId="9612"/>
    <cellStyle name="Comma 2 2 4 3 3 3 2" xfId="22015"/>
    <cellStyle name="Comma 2 2 4 3 3 4" xfId="14708"/>
    <cellStyle name="Comma 2 2 4 3 3 5" xfId="29148"/>
    <cellStyle name="Comma 2 2 4 3 4" xfId="4505"/>
    <cellStyle name="Comma 2 2 4 3 4 2" xfId="11084"/>
    <cellStyle name="Comma 2 2 4 3 4 2 2" xfId="23472"/>
    <cellStyle name="Comma 2 2 4 3 4 3" xfId="16937"/>
    <cellStyle name="Comma 2 2 4 3 4 4" xfId="29149"/>
    <cellStyle name="Comma 2 2 4 3 5" xfId="7427"/>
    <cellStyle name="Comma 2 2 4 3 5 2" xfId="19843"/>
    <cellStyle name="Comma 2 2 4 3 5 3" xfId="29150"/>
    <cellStyle name="Comma 2 2 4 3 6" xfId="14080"/>
    <cellStyle name="Comma 2 2 4 3 6 2" xfId="29151"/>
    <cellStyle name="Comma 2 2 4 3 7" xfId="13724"/>
    <cellStyle name="Comma 2 2 4 3 8" xfId="29146"/>
    <cellStyle name="Comma 2 2 4 4" xfId="419"/>
    <cellStyle name="Comma 2 2 4 4 2" xfId="793"/>
    <cellStyle name="Comma 2 2 4 4 2 2" xfId="4177"/>
    <cellStyle name="Comma 2 2 4 4 2 2 2" xfId="7237"/>
    <cellStyle name="Comma 2 2 4 4 2 2 2 2" xfId="13395"/>
    <cellStyle name="Comma 2 2 4 4 2 2 2 2 2" xfId="25782"/>
    <cellStyle name="Comma 2 2 4 4 2 2 2 3" xfId="19662"/>
    <cellStyle name="Comma 2 2 4 4 2 2 3" xfId="10164"/>
    <cellStyle name="Comma 2 2 4 4 2 2 3 2" xfId="22567"/>
    <cellStyle name="Comma 2 2 4 4 2 2 4" xfId="16748"/>
    <cellStyle name="Comma 2 2 4 4 2 3" xfId="6552"/>
    <cellStyle name="Comma 2 2 4 4 2 3 2" xfId="12711"/>
    <cellStyle name="Comma 2 2 4 4 2 3 2 2" xfId="25098"/>
    <cellStyle name="Comma 2 2 4 4 2 3 3" xfId="18978"/>
    <cellStyle name="Comma 2 2 4 4 2 4" xfId="9480"/>
    <cellStyle name="Comma 2 2 4 4 2 4 2" xfId="21883"/>
    <cellStyle name="Comma 2 2 4 4 2 5" xfId="14523"/>
    <cellStyle name="Comma 2 2 4 4 2 6" xfId="29153"/>
    <cellStyle name="Comma 2 2 4 4 3" xfId="1137"/>
    <cellStyle name="Comma 2 2 4 4 3 2" xfId="6685"/>
    <cellStyle name="Comma 2 2 4 4 3 2 2" xfId="12844"/>
    <cellStyle name="Comma 2 2 4 4 3 2 2 2" xfId="25231"/>
    <cellStyle name="Comma 2 2 4 4 3 2 3" xfId="19111"/>
    <cellStyle name="Comma 2 2 4 4 3 3" xfId="9613"/>
    <cellStyle name="Comma 2 2 4 4 3 3 2" xfId="22016"/>
    <cellStyle name="Comma 2 2 4 4 3 4" xfId="14709"/>
    <cellStyle name="Comma 2 2 4 4 3 5" xfId="29154"/>
    <cellStyle name="Comma 2 2 4 4 4" xfId="4506"/>
    <cellStyle name="Comma 2 2 4 4 4 2" xfId="11085"/>
    <cellStyle name="Comma 2 2 4 4 4 2 2" xfId="23473"/>
    <cellStyle name="Comma 2 2 4 4 4 3" xfId="16938"/>
    <cellStyle name="Comma 2 2 4 4 4 4" xfId="29155"/>
    <cellStyle name="Comma 2 2 4 4 5" xfId="7428"/>
    <cellStyle name="Comma 2 2 4 4 5 2" xfId="19844"/>
    <cellStyle name="Comma 2 2 4 4 5 3" xfId="29156"/>
    <cellStyle name="Comma 2 2 4 4 6" xfId="14168"/>
    <cellStyle name="Comma 2 2 4 4 7" xfId="29152"/>
    <cellStyle name="Comma 2 2 4 5" xfId="528"/>
    <cellStyle name="Comma 2 2 4 5 2" xfId="1138"/>
    <cellStyle name="Comma 2 2 4 5 2 2" xfId="6686"/>
    <cellStyle name="Comma 2 2 4 5 2 2 2" xfId="12845"/>
    <cellStyle name="Comma 2 2 4 5 2 2 2 2" xfId="25232"/>
    <cellStyle name="Comma 2 2 4 5 2 2 3" xfId="19112"/>
    <cellStyle name="Comma 2 2 4 5 2 3" xfId="9614"/>
    <cellStyle name="Comma 2 2 4 5 2 3 2" xfId="22017"/>
    <cellStyle name="Comma 2 2 4 5 2 4" xfId="14710"/>
    <cellStyle name="Comma 2 2 4 5 2 5" xfId="29158"/>
    <cellStyle name="Comma 2 2 4 5 3" xfId="4507"/>
    <cellStyle name="Comma 2 2 4 5 3 2" xfId="10924"/>
    <cellStyle name="Comma 2 2 4 5 3 2 2" xfId="23325"/>
    <cellStyle name="Comma 2 2 4 5 3 3" xfId="16939"/>
    <cellStyle name="Comma 2 2 4 5 3 4" xfId="29159"/>
    <cellStyle name="Comma 2 2 4 5 4" xfId="7429"/>
    <cellStyle name="Comma 2 2 4 5 4 2" xfId="19845"/>
    <cellStyle name="Comma 2 2 4 5 4 3" xfId="29160"/>
    <cellStyle name="Comma 2 2 4 5 5" xfId="14259"/>
    <cellStyle name="Comma 2 2 4 5 5 2" xfId="29161"/>
    <cellStyle name="Comma 2 2 4 5 6" xfId="29157"/>
    <cellStyle name="Comma 2 2 4 6" xfId="1139"/>
    <cellStyle name="Comma 2 2 4 6 2" xfId="4508"/>
    <cellStyle name="Comma 2 2 4 6 2 2" xfId="11086"/>
    <cellStyle name="Comma 2 2 4 6 2 2 2" xfId="23474"/>
    <cellStyle name="Comma 2 2 4 6 2 3" xfId="16940"/>
    <cellStyle name="Comma 2 2 4 6 3" xfId="7430"/>
    <cellStyle name="Comma 2 2 4 6 3 2" xfId="19846"/>
    <cellStyle name="Comma 2 2 4 6 4" xfId="14711"/>
    <cellStyle name="Comma 2 2 4 6 5" xfId="29162"/>
    <cellStyle name="Comma 2 2 4 7" xfId="1131"/>
    <cellStyle name="Comma 2 2 4 7 2" xfId="6681"/>
    <cellStyle name="Comma 2 2 4 7 2 2" xfId="12840"/>
    <cellStyle name="Comma 2 2 4 7 2 2 2" xfId="25227"/>
    <cellStyle name="Comma 2 2 4 7 2 3" xfId="19107"/>
    <cellStyle name="Comma 2 2 4 7 3" xfId="9609"/>
    <cellStyle name="Comma 2 2 4 7 3 2" xfId="22012"/>
    <cellStyle name="Comma 2 2 4 7 4" xfId="14703"/>
    <cellStyle name="Comma 2 2 4 7 5" xfId="29163"/>
    <cellStyle name="Comma 2 2 4 8" xfId="4500"/>
    <cellStyle name="Comma 2 2 4 8 2" xfId="11081"/>
    <cellStyle name="Comma 2 2 4 8 2 2" xfId="23469"/>
    <cellStyle name="Comma 2 2 4 8 3" xfId="16932"/>
    <cellStyle name="Comma 2 2 4 8 4" xfId="29164"/>
    <cellStyle name="Comma 2 2 4 9" xfId="7422"/>
    <cellStyle name="Comma 2 2 4 9 2" xfId="19838"/>
    <cellStyle name="Comma 2 2 4 9 3" xfId="29165"/>
    <cellStyle name="Comma 2 2 5" xfId="197"/>
    <cellStyle name="Comma 2 2 5 10" xfId="29166"/>
    <cellStyle name="Comma 2 2 5 2" xfId="573"/>
    <cellStyle name="Comma 2 2 5 2 2" xfId="1141"/>
    <cellStyle name="Comma 2 2 5 2 2 2" xfId="6688"/>
    <cellStyle name="Comma 2 2 5 2 2 2 2" xfId="12847"/>
    <cellStyle name="Comma 2 2 5 2 2 2 2 2" xfId="25234"/>
    <cellStyle name="Comma 2 2 5 2 2 2 3" xfId="19114"/>
    <cellStyle name="Comma 2 2 5 2 2 3" xfId="9616"/>
    <cellStyle name="Comma 2 2 5 2 2 3 2" xfId="22019"/>
    <cellStyle name="Comma 2 2 5 2 2 4" xfId="14713"/>
    <cellStyle name="Comma 2 2 5 2 2 5" xfId="29168"/>
    <cellStyle name="Comma 2 2 5 2 3" xfId="4510"/>
    <cellStyle name="Comma 2 2 5 2 3 2" xfId="10595"/>
    <cellStyle name="Comma 2 2 5 2 3 2 2" xfId="22996"/>
    <cellStyle name="Comma 2 2 5 2 3 3" xfId="16942"/>
    <cellStyle name="Comma 2 2 5 2 3 4" xfId="29169"/>
    <cellStyle name="Comma 2 2 5 2 4" xfId="7432"/>
    <cellStyle name="Comma 2 2 5 2 4 2" xfId="19848"/>
    <cellStyle name="Comma 2 2 5 2 4 3" xfId="29170"/>
    <cellStyle name="Comma 2 2 5 2 5" xfId="14303"/>
    <cellStyle name="Comma 2 2 5 2 5 2" xfId="29171"/>
    <cellStyle name="Comma 2 2 5 2 6" xfId="13768"/>
    <cellStyle name="Comma 2 2 5 2 6 2" xfId="29172"/>
    <cellStyle name="Comma 2 2 5 2 7" xfId="29167"/>
    <cellStyle name="Comma 2 2 5 3" xfId="1142"/>
    <cellStyle name="Comma 2 2 5 3 2" xfId="4511"/>
    <cellStyle name="Comma 2 2 5 3 2 2" xfId="10391"/>
    <cellStyle name="Comma 2 2 5 3 2 2 2" xfId="22792"/>
    <cellStyle name="Comma 2 2 5 3 2 3" xfId="16943"/>
    <cellStyle name="Comma 2 2 5 3 2 4" xfId="29174"/>
    <cellStyle name="Comma 2 2 5 3 3" xfId="10782"/>
    <cellStyle name="Comma 2 2 5 3 3 2" xfId="23183"/>
    <cellStyle name="Comma 2 2 5 3 3 3" xfId="29175"/>
    <cellStyle name="Comma 2 2 5 3 4" xfId="7433"/>
    <cellStyle name="Comma 2 2 5 3 4 2" xfId="19849"/>
    <cellStyle name="Comma 2 2 5 3 4 3" xfId="29176"/>
    <cellStyle name="Comma 2 2 5 3 5" xfId="14714"/>
    <cellStyle name="Comma 2 2 5 3 5 2" xfId="29177"/>
    <cellStyle name="Comma 2 2 5 3 6" xfId="29173"/>
    <cellStyle name="Comma 2 2 5 4" xfId="1143"/>
    <cellStyle name="Comma 2 2 5 4 2" xfId="4512"/>
    <cellStyle name="Comma 2 2 5 4 2 2" xfId="11088"/>
    <cellStyle name="Comma 2 2 5 4 2 2 2" xfId="23476"/>
    <cellStyle name="Comma 2 2 5 4 2 3" xfId="16944"/>
    <cellStyle name="Comma 2 2 5 4 3" xfId="7434"/>
    <cellStyle name="Comma 2 2 5 4 3 2" xfId="19850"/>
    <cellStyle name="Comma 2 2 5 4 4" xfId="14715"/>
    <cellStyle name="Comma 2 2 5 4 5" xfId="29178"/>
    <cellStyle name="Comma 2 2 5 5" xfId="1140"/>
    <cellStyle name="Comma 2 2 5 5 2" xfId="6687"/>
    <cellStyle name="Comma 2 2 5 5 2 2" xfId="12846"/>
    <cellStyle name="Comma 2 2 5 5 2 2 2" xfId="25233"/>
    <cellStyle name="Comma 2 2 5 5 2 3" xfId="19113"/>
    <cellStyle name="Comma 2 2 5 5 3" xfId="9615"/>
    <cellStyle name="Comma 2 2 5 5 3 2" xfId="22018"/>
    <cellStyle name="Comma 2 2 5 5 4" xfId="14712"/>
    <cellStyle name="Comma 2 2 5 5 5" xfId="29179"/>
    <cellStyle name="Comma 2 2 5 6" xfId="4509"/>
    <cellStyle name="Comma 2 2 5 6 2" xfId="11087"/>
    <cellStyle name="Comma 2 2 5 6 2 2" xfId="23475"/>
    <cellStyle name="Comma 2 2 5 6 3" xfId="16941"/>
    <cellStyle name="Comma 2 2 5 6 4" xfId="29180"/>
    <cellStyle name="Comma 2 2 5 7" xfId="7431"/>
    <cellStyle name="Comma 2 2 5 7 2" xfId="19847"/>
    <cellStyle name="Comma 2 2 5 7 3" xfId="29181"/>
    <cellStyle name="Comma 2 2 5 8" xfId="13948"/>
    <cellStyle name="Comma 2 2 5 8 2" xfId="29182"/>
    <cellStyle name="Comma 2 2 5 9" xfId="13590"/>
    <cellStyle name="Comma 2 2 6" xfId="287"/>
    <cellStyle name="Comma 2 2 6 2" xfId="661"/>
    <cellStyle name="Comma 2 2 6 2 2" xfId="4054"/>
    <cellStyle name="Comma 2 2 6 2 2 2" xfId="7122"/>
    <cellStyle name="Comma 2 2 6 2 2 2 2" xfId="13280"/>
    <cellStyle name="Comma 2 2 6 2 2 2 2 2" xfId="25667"/>
    <cellStyle name="Comma 2 2 6 2 2 2 3" xfId="19547"/>
    <cellStyle name="Comma 2 2 6 2 2 3" xfId="10049"/>
    <cellStyle name="Comma 2 2 6 2 2 3 2" xfId="22452"/>
    <cellStyle name="Comma 2 2 6 2 2 4" xfId="16625"/>
    <cellStyle name="Comma 2 2 6 2 3" xfId="6429"/>
    <cellStyle name="Comma 2 2 6 2 3 2" xfId="12588"/>
    <cellStyle name="Comma 2 2 6 2 3 2 2" xfId="24975"/>
    <cellStyle name="Comma 2 2 6 2 3 3" xfId="18855"/>
    <cellStyle name="Comma 2 2 6 2 4" xfId="9357"/>
    <cellStyle name="Comma 2 2 6 2 4 2" xfId="21760"/>
    <cellStyle name="Comma 2 2 6 2 5" xfId="14391"/>
    <cellStyle name="Comma 2 2 6 2 6" xfId="29184"/>
    <cellStyle name="Comma 2 2 6 3" xfId="1144"/>
    <cellStyle name="Comma 2 2 6 3 2" xfId="6689"/>
    <cellStyle name="Comma 2 2 6 3 2 2" xfId="12848"/>
    <cellStyle name="Comma 2 2 6 3 2 2 2" xfId="25235"/>
    <cellStyle name="Comma 2 2 6 3 2 3" xfId="19115"/>
    <cellStyle name="Comma 2 2 6 3 3" xfId="9617"/>
    <cellStyle name="Comma 2 2 6 3 3 2" xfId="22020"/>
    <cellStyle name="Comma 2 2 6 3 4" xfId="14716"/>
    <cellStyle name="Comma 2 2 6 3 5" xfId="29185"/>
    <cellStyle name="Comma 2 2 6 4" xfId="4513"/>
    <cellStyle name="Comma 2 2 6 4 2" xfId="11089"/>
    <cellStyle name="Comma 2 2 6 4 2 2" xfId="23477"/>
    <cellStyle name="Comma 2 2 6 4 3" xfId="16945"/>
    <cellStyle name="Comma 2 2 6 4 4" xfId="29186"/>
    <cellStyle name="Comma 2 2 6 5" xfId="7435"/>
    <cellStyle name="Comma 2 2 6 5 2" xfId="19851"/>
    <cellStyle name="Comma 2 2 6 5 3" xfId="29187"/>
    <cellStyle name="Comma 2 2 6 6" xfId="14036"/>
    <cellStyle name="Comma 2 2 6 6 2" xfId="29188"/>
    <cellStyle name="Comma 2 2 6 7" xfId="13680"/>
    <cellStyle name="Comma 2 2 6 8" xfId="29183"/>
    <cellStyle name="Comma 2 2 7" xfId="375"/>
    <cellStyle name="Comma 2 2 7 2" xfId="749"/>
    <cellStyle name="Comma 2 2 7 2 2" xfId="3991"/>
    <cellStyle name="Comma 2 2 7 2 2 2" xfId="7117"/>
    <cellStyle name="Comma 2 2 7 2 2 2 2" xfId="13275"/>
    <cellStyle name="Comma 2 2 7 2 2 2 2 2" xfId="25662"/>
    <cellStyle name="Comma 2 2 7 2 2 2 3" xfId="19542"/>
    <cellStyle name="Comma 2 2 7 2 2 3" xfId="10044"/>
    <cellStyle name="Comma 2 2 7 2 2 3 2" xfId="22447"/>
    <cellStyle name="Comma 2 2 7 2 2 4" xfId="16603"/>
    <cellStyle name="Comma 2 2 7 2 3" xfId="6406"/>
    <cellStyle name="Comma 2 2 7 2 3 2" xfId="12566"/>
    <cellStyle name="Comma 2 2 7 2 3 2 2" xfId="24953"/>
    <cellStyle name="Comma 2 2 7 2 3 3" xfId="18833"/>
    <cellStyle name="Comma 2 2 7 2 4" xfId="9334"/>
    <cellStyle name="Comma 2 2 7 2 4 2" xfId="21738"/>
    <cellStyle name="Comma 2 2 7 2 5" xfId="14479"/>
    <cellStyle name="Comma 2 2 7 3" xfId="3603"/>
    <cellStyle name="Comma 2 2 7 3 2" xfId="28304"/>
    <cellStyle name="Comma 2 2 7 3 3" xfId="27628"/>
    <cellStyle name="Comma 2 2 7 4" xfId="14124"/>
    <cellStyle name="Comma 2 2 7 5" xfId="29189"/>
    <cellStyle name="Comma 2 2 8" xfId="484"/>
    <cellStyle name="Comma 2 2 8 2" xfId="3997"/>
    <cellStyle name="Comma 2 2 8 2 2" xfId="7119"/>
    <cellStyle name="Comma 2 2 8 2 2 2" xfId="13277"/>
    <cellStyle name="Comma 2 2 8 2 2 2 2" xfId="25664"/>
    <cellStyle name="Comma 2 2 8 2 2 3" xfId="19544"/>
    <cellStyle name="Comma 2 2 8 2 3" xfId="10046"/>
    <cellStyle name="Comma 2 2 8 2 3 2" xfId="22449"/>
    <cellStyle name="Comma 2 2 8 2 4" xfId="16605"/>
    <cellStyle name="Comma 2 2 8 3" xfId="6408"/>
    <cellStyle name="Comma 2 2 8 3 2" xfId="12568"/>
    <cellStyle name="Comma 2 2 8 3 2 2" xfId="24955"/>
    <cellStyle name="Comma 2 2 8 3 3" xfId="18835"/>
    <cellStyle name="Comma 2 2 8 4" xfId="9337"/>
    <cellStyle name="Comma 2 2 8 4 2" xfId="21740"/>
    <cellStyle name="Comma 2 2 8 5" xfId="14215"/>
    <cellStyle name="Comma 2 2 9" xfId="3999"/>
    <cellStyle name="Comma 2 2 9 2" xfId="6410"/>
    <cellStyle name="Comma 2 2 9 2 2" xfId="12570"/>
    <cellStyle name="Comma 2 2 9 2 2 2" xfId="24957"/>
    <cellStyle name="Comma 2 2 9 2 3" xfId="18837"/>
    <cellStyle name="Comma 2 2 9 3" xfId="9339"/>
    <cellStyle name="Comma 2 2 9 3 2" xfId="21742"/>
    <cellStyle name="Comma 2 2 9 4" xfId="16607"/>
    <cellStyle name="Comma 2 2_Prices" xfId="1145"/>
    <cellStyle name="Comma 2 3" xfId="58"/>
    <cellStyle name="Comma 2 3 10" xfId="1146"/>
    <cellStyle name="Comma 2 3 10 2" xfId="4514"/>
    <cellStyle name="Comma 2 3 10 2 2" xfId="11090"/>
    <cellStyle name="Comma 2 3 10 2 2 2" xfId="23478"/>
    <cellStyle name="Comma 2 3 10 2 3" xfId="16946"/>
    <cellStyle name="Comma 2 3 10 3" xfId="7436"/>
    <cellStyle name="Comma 2 3 10 3 2" xfId="19852"/>
    <cellStyle name="Comma 2 3 10 4" xfId="14717"/>
    <cellStyle name="Comma 2 3 11" xfId="1147"/>
    <cellStyle name="Comma 2 3 11 2" xfId="4515"/>
    <cellStyle name="Comma 2 3 11 2 2" xfId="11091"/>
    <cellStyle name="Comma 2 3 11 2 2 2" xfId="23479"/>
    <cellStyle name="Comma 2 3 11 2 3" xfId="16947"/>
    <cellStyle name="Comma 2 3 11 3" xfId="7437"/>
    <cellStyle name="Comma 2 3 11 3 2" xfId="19853"/>
    <cellStyle name="Comma 2 3 11 4" xfId="14718"/>
    <cellStyle name="Comma 2 3 12" xfId="1148"/>
    <cellStyle name="Comma 2 3 12 2" xfId="4516"/>
    <cellStyle name="Comma 2 3 12 2 2" xfId="11092"/>
    <cellStyle name="Comma 2 3 12 2 2 2" xfId="23480"/>
    <cellStyle name="Comma 2 3 12 2 3" xfId="16948"/>
    <cellStyle name="Comma 2 3 12 3" xfId="7438"/>
    <cellStyle name="Comma 2 3 12 3 2" xfId="19854"/>
    <cellStyle name="Comma 2 3 12 4" xfId="14719"/>
    <cellStyle name="Comma 2 3 13" xfId="1149"/>
    <cellStyle name="Comma 2 3 13 2" xfId="4517"/>
    <cellStyle name="Comma 2 3 13 2 2" xfId="11093"/>
    <cellStyle name="Comma 2 3 13 2 2 2" xfId="23481"/>
    <cellStyle name="Comma 2 3 13 2 3" xfId="16949"/>
    <cellStyle name="Comma 2 3 13 3" xfId="7439"/>
    <cellStyle name="Comma 2 3 13 3 2" xfId="19855"/>
    <cellStyle name="Comma 2 3 13 4" xfId="14720"/>
    <cellStyle name="Comma 2 3 14" xfId="1150"/>
    <cellStyle name="Comma 2 3 14 2" xfId="4518"/>
    <cellStyle name="Comma 2 3 14 2 2" xfId="11094"/>
    <cellStyle name="Comma 2 3 14 2 2 2" xfId="23482"/>
    <cellStyle name="Comma 2 3 14 2 3" xfId="16950"/>
    <cellStyle name="Comma 2 3 14 3" xfId="7440"/>
    <cellStyle name="Comma 2 3 14 3 2" xfId="19856"/>
    <cellStyle name="Comma 2 3 14 4" xfId="14721"/>
    <cellStyle name="Comma 2 3 15" xfId="1151"/>
    <cellStyle name="Comma 2 3 15 2" xfId="4519"/>
    <cellStyle name="Comma 2 3 15 2 2" xfId="11095"/>
    <cellStyle name="Comma 2 3 15 2 2 2" xfId="23483"/>
    <cellStyle name="Comma 2 3 15 2 3" xfId="16951"/>
    <cellStyle name="Comma 2 3 15 3" xfId="7441"/>
    <cellStyle name="Comma 2 3 15 3 2" xfId="19857"/>
    <cellStyle name="Comma 2 3 15 4" xfId="14722"/>
    <cellStyle name="Comma 2 3 16" xfId="29190"/>
    <cellStyle name="Comma 2 3 2" xfId="1152"/>
    <cellStyle name="Comma 2 3 2 2" xfId="4520"/>
    <cellStyle name="Comma 2 3 2 2 2" xfId="10234"/>
    <cellStyle name="Comma 2 3 2 2 2 2" xfId="22635"/>
    <cellStyle name="Comma 2 3 2 2 3" xfId="16952"/>
    <cellStyle name="Comma 2 3 2 2 4" xfId="29192"/>
    <cellStyle name="Comma 2 3 2 3" xfId="10529"/>
    <cellStyle name="Comma 2 3 2 3 2" xfId="22930"/>
    <cellStyle name="Comma 2 3 2 3 3" xfId="29193"/>
    <cellStyle name="Comma 2 3 2 4" xfId="7442"/>
    <cellStyle name="Comma 2 3 2 4 2" xfId="19858"/>
    <cellStyle name="Comma 2 3 2 4 3" xfId="29194"/>
    <cellStyle name="Comma 2 3 2 5" xfId="14723"/>
    <cellStyle name="Comma 2 3 2 5 2" xfId="29195"/>
    <cellStyle name="Comma 2 3 2 6" xfId="29191"/>
    <cellStyle name="Comma 2 3 3" xfId="1153"/>
    <cellStyle name="Comma 2 3 3 2" xfId="4521"/>
    <cellStyle name="Comma 2 3 3 2 2" xfId="10326"/>
    <cellStyle name="Comma 2 3 3 2 2 2" xfId="22727"/>
    <cellStyle name="Comma 2 3 3 2 3" xfId="16953"/>
    <cellStyle name="Comma 2 3 3 2 4" xfId="29197"/>
    <cellStyle name="Comma 2 3 3 3" xfId="10715"/>
    <cellStyle name="Comma 2 3 3 3 2" xfId="23116"/>
    <cellStyle name="Comma 2 3 3 3 3" xfId="29198"/>
    <cellStyle name="Comma 2 3 3 4" xfId="7443"/>
    <cellStyle name="Comma 2 3 3 4 2" xfId="19859"/>
    <cellStyle name="Comma 2 3 3 4 3" xfId="29199"/>
    <cellStyle name="Comma 2 3 3 5" xfId="14724"/>
    <cellStyle name="Comma 2 3 3 5 2" xfId="29200"/>
    <cellStyle name="Comma 2 3 3 6" xfId="29196"/>
    <cellStyle name="Comma 2 3 4" xfId="1154"/>
    <cellStyle name="Comma 2 3 4 2" xfId="3536"/>
    <cellStyle name="Comma 2 3 4 3" xfId="4522"/>
    <cellStyle name="Comma 2 3 4 3 2" xfId="11096"/>
    <cellStyle name="Comma 2 3 4 3 2 2" xfId="23484"/>
    <cellStyle name="Comma 2 3 4 3 3" xfId="16954"/>
    <cellStyle name="Comma 2 3 4 4" xfId="7444"/>
    <cellStyle name="Comma 2 3 4 4 2" xfId="19860"/>
    <cellStyle name="Comma 2 3 4 5" xfId="14725"/>
    <cellStyle name="Comma 2 3 4 6" xfId="29201"/>
    <cellStyle name="Comma 2 3 5" xfId="1155"/>
    <cellStyle name="Comma 2 3 5 2" xfId="4523"/>
    <cellStyle name="Comma 2 3 5 2 2" xfId="11097"/>
    <cellStyle name="Comma 2 3 5 2 2 2" xfId="23485"/>
    <cellStyle name="Comma 2 3 5 2 3" xfId="16955"/>
    <cellStyle name="Comma 2 3 5 3" xfId="7445"/>
    <cellStyle name="Comma 2 3 5 3 2" xfId="19861"/>
    <cellStyle name="Comma 2 3 5 4" xfId="14726"/>
    <cellStyle name="Comma 2 3 5 5" xfId="29202"/>
    <cellStyle name="Comma 2 3 6" xfId="1156"/>
    <cellStyle name="Comma 2 3 6 2" xfId="4524"/>
    <cellStyle name="Comma 2 3 6 2 2" xfId="11098"/>
    <cellStyle name="Comma 2 3 6 2 2 2" xfId="23486"/>
    <cellStyle name="Comma 2 3 6 2 3" xfId="16956"/>
    <cellStyle name="Comma 2 3 6 3" xfId="7446"/>
    <cellStyle name="Comma 2 3 6 3 2" xfId="19862"/>
    <cellStyle name="Comma 2 3 6 4" xfId="14727"/>
    <cellStyle name="Comma 2 3 6 5" xfId="29203"/>
    <cellStyle name="Comma 2 3 7" xfId="1157"/>
    <cellStyle name="Comma 2 3 7 2" xfId="4525"/>
    <cellStyle name="Comma 2 3 7 2 2" xfId="11099"/>
    <cellStyle name="Comma 2 3 7 2 2 2" xfId="23487"/>
    <cellStyle name="Comma 2 3 7 2 3" xfId="16957"/>
    <cellStyle name="Comma 2 3 7 3" xfId="7447"/>
    <cellStyle name="Comma 2 3 7 3 2" xfId="19863"/>
    <cellStyle name="Comma 2 3 7 4" xfId="14728"/>
    <cellStyle name="Comma 2 3 7 5" xfId="29204"/>
    <cellStyle name="Comma 2 3 8" xfId="1158"/>
    <cellStyle name="Comma 2 3 8 2" xfId="4526"/>
    <cellStyle name="Comma 2 3 8 2 2" xfId="11100"/>
    <cellStyle name="Comma 2 3 8 2 2 2" xfId="23488"/>
    <cellStyle name="Comma 2 3 8 2 3" xfId="16958"/>
    <cellStyle name="Comma 2 3 8 3" xfId="7448"/>
    <cellStyle name="Comma 2 3 8 3 2" xfId="19864"/>
    <cellStyle name="Comma 2 3 8 4" xfId="14729"/>
    <cellStyle name="Comma 2 3 8 5" xfId="26113"/>
    <cellStyle name="Comma 2 3 8 6" xfId="29205"/>
    <cellStyle name="Comma 2 3 9" xfId="1159"/>
    <cellStyle name="Comma 2 3 9 2" xfId="4527"/>
    <cellStyle name="Comma 2 3 9 2 2" xfId="11101"/>
    <cellStyle name="Comma 2 3 9 2 2 2" xfId="23489"/>
    <cellStyle name="Comma 2 3 9 2 3" xfId="16959"/>
    <cellStyle name="Comma 2 3 9 3" xfId="7449"/>
    <cellStyle name="Comma 2 3 9 3 2" xfId="19865"/>
    <cellStyle name="Comma 2 3 9 4" xfId="14730"/>
    <cellStyle name="Comma 2 3_Alumina Prices" xfId="1160"/>
    <cellStyle name="Comma 2 4" xfId="110"/>
    <cellStyle name="Comma 2 4 10" xfId="4005"/>
    <cellStyle name="Comma 2 4 10 2" xfId="6416"/>
    <cellStyle name="Comma 2 4 10 2 2" xfId="12576"/>
    <cellStyle name="Comma 2 4 10 2 2 2" xfId="24963"/>
    <cellStyle name="Comma 2 4 10 2 3" xfId="18843"/>
    <cellStyle name="Comma 2 4 10 3" xfId="9345"/>
    <cellStyle name="Comma 2 4 10 3 2" xfId="21748"/>
    <cellStyle name="Comma 2 4 10 4" xfId="16613"/>
    <cellStyle name="Comma 2 4 10 5" xfId="29207"/>
    <cellStyle name="Comma 2 4 11" xfId="924"/>
    <cellStyle name="Comma 2 4 11 2" xfId="6614"/>
    <cellStyle name="Comma 2 4 11 2 2" xfId="12773"/>
    <cellStyle name="Comma 2 4 11 2 2 2" xfId="25160"/>
    <cellStyle name="Comma 2 4 11 2 3" xfId="19040"/>
    <cellStyle name="Comma 2 4 11 3" xfId="9542"/>
    <cellStyle name="Comma 2 4 11 3 2" xfId="21945"/>
    <cellStyle name="Comma 2 4 11 4" xfId="14593"/>
    <cellStyle name="Comma 2 4 11 5" xfId="29208"/>
    <cellStyle name="Comma 2 4 12" xfId="4385"/>
    <cellStyle name="Comma 2 4 12 2" xfId="11002"/>
    <cellStyle name="Comma 2 4 12 2 2" xfId="23390"/>
    <cellStyle name="Comma 2 4 12 3" xfId="16822"/>
    <cellStyle name="Comma 2 4 12 4" xfId="29209"/>
    <cellStyle name="Comma 2 4 13" xfId="7308"/>
    <cellStyle name="Comma 2 4 13 2" xfId="19728"/>
    <cellStyle name="Comma 2 4 13 3" xfId="29210"/>
    <cellStyle name="Comma 2 4 14" xfId="13863"/>
    <cellStyle name="Comma 2 4 15" xfId="13506"/>
    <cellStyle name="Comma 2 4 16" xfId="29206"/>
    <cellStyle name="Comma 2 4 2" xfId="123"/>
    <cellStyle name="Comma 2 4 2 10" xfId="4528"/>
    <cellStyle name="Comma 2 4 2 10 2" xfId="11102"/>
    <cellStyle name="Comma 2 4 2 10 2 2" xfId="23490"/>
    <cellStyle name="Comma 2 4 2 10 3" xfId="16960"/>
    <cellStyle name="Comma 2 4 2 10 4" xfId="29212"/>
    <cellStyle name="Comma 2 4 2 11" xfId="7450"/>
    <cellStyle name="Comma 2 4 2 11 2" xfId="19866"/>
    <cellStyle name="Comma 2 4 2 11 3" xfId="29213"/>
    <cellStyle name="Comma 2 4 2 12" xfId="13876"/>
    <cellStyle name="Comma 2 4 2 12 2" xfId="29214"/>
    <cellStyle name="Comma 2 4 2 13" xfId="13519"/>
    <cellStyle name="Comma 2 4 2 14" xfId="29211"/>
    <cellStyle name="Comma 2 4 2 2" xfId="145"/>
    <cellStyle name="Comma 2 4 2 2 10" xfId="7451"/>
    <cellStyle name="Comma 2 4 2 2 10 2" xfId="19867"/>
    <cellStyle name="Comma 2 4 2 2 10 3" xfId="29216"/>
    <cellStyle name="Comma 2 4 2 2 11" xfId="13898"/>
    <cellStyle name="Comma 2 4 2 2 11 2" xfId="29217"/>
    <cellStyle name="Comma 2 4 2 2 12" xfId="13541"/>
    <cellStyle name="Comma 2 4 2 2 13" xfId="29215"/>
    <cellStyle name="Comma 2 4 2 2 2" xfId="189"/>
    <cellStyle name="Comma 2 4 2 2 2 10" xfId="13942"/>
    <cellStyle name="Comma 2 4 2 2 2 10 2" xfId="29219"/>
    <cellStyle name="Comma 2 4 2 2 2 11" xfId="13585"/>
    <cellStyle name="Comma 2 4 2 2 2 12" xfId="29218"/>
    <cellStyle name="Comma 2 4 2 2 2 2" xfId="280"/>
    <cellStyle name="Comma 2 4 2 2 2 2 10" xfId="29220"/>
    <cellStyle name="Comma 2 4 2 2 2 2 2" xfId="656"/>
    <cellStyle name="Comma 2 4 2 2 2 2 2 2" xfId="1165"/>
    <cellStyle name="Comma 2 4 2 2 2 2 2 2 2" xfId="6694"/>
    <cellStyle name="Comma 2 4 2 2 2 2 2 2 2 2" xfId="12853"/>
    <cellStyle name="Comma 2 4 2 2 2 2 2 2 2 2 2" xfId="25240"/>
    <cellStyle name="Comma 2 4 2 2 2 2 2 2 2 3" xfId="19120"/>
    <cellStyle name="Comma 2 4 2 2 2 2 2 2 3" xfId="9622"/>
    <cellStyle name="Comma 2 4 2 2 2 2 2 2 3 2" xfId="22025"/>
    <cellStyle name="Comma 2 4 2 2 2 2 2 2 4" xfId="14735"/>
    <cellStyle name="Comma 2 4 2 2 2 2 2 2 5" xfId="29222"/>
    <cellStyle name="Comma 2 4 2 2 2 2 2 3" xfId="4532"/>
    <cellStyle name="Comma 2 4 2 2 2 2 2 3 2" xfId="10596"/>
    <cellStyle name="Comma 2 4 2 2 2 2 2 3 2 2" xfId="22997"/>
    <cellStyle name="Comma 2 4 2 2 2 2 2 3 3" xfId="16964"/>
    <cellStyle name="Comma 2 4 2 2 2 2 2 3 4" xfId="29223"/>
    <cellStyle name="Comma 2 4 2 2 2 2 2 4" xfId="7454"/>
    <cellStyle name="Comma 2 4 2 2 2 2 2 4 2" xfId="19870"/>
    <cellStyle name="Comma 2 4 2 2 2 2 2 4 3" xfId="29224"/>
    <cellStyle name="Comma 2 4 2 2 2 2 2 5" xfId="14386"/>
    <cellStyle name="Comma 2 4 2 2 2 2 2 5 2" xfId="29225"/>
    <cellStyle name="Comma 2 4 2 2 2 2 2 6" xfId="13851"/>
    <cellStyle name="Comma 2 4 2 2 2 2 2 6 2" xfId="29226"/>
    <cellStyle name="Comma 2 4 2 2 2 2 2 7" xfId="29221"/>
    <cellStyle name="Comma 2 4 2 2 2 2 3" xfId="1166"/>
    <cellStyle name="Comma 2 4 2 2 2 2 3 2" xfId="4533"/>
    <cellStyle name="Comma 2 4 2 2 2 2 3 2 2" xfId="10392"/>
    <cellStyle name="Comma 2 4 2 2 2 2 3 2 2 2" xfId="22793"/>
    <cellStyle name="Comma 2 4 2 2 2 2 3 2 3" xfId="16965"/>
    <cellStyle name="Comma 2 4 2 2 2 2 3 2 4" xfId="29228"/>
    <cellStyle name="Comma 2 4 2 2 2 2 3 3" xfId="10783"/>
    <cellStyle name="Comma 2 4 2 2 2 2 3 3 2" xfId="23184"/>
    <cellStyle name="Comma 2 4 2 2 2 2 3 3 3" xfId="29229"/>
    <cellStyle name="Comma 2 4 2 2 2 2 3 4" xfId="7455"/>
    <cellStyle name="Comma 2 4 2 2 2 2 3 4 2" xfId="19871"/>
    <cellStyle name="Comma 2 4 2 2 2 2 3 4 3" xfId="29230"/>
    <cellStyle name="Comma 2 4 2 2 2 2 3 5" xfId="14736"/>
    <cellStyle name="Comma 2 4 2 2 2 2 3 5 2" xfId="29231"/>
    <cellStyle name="Comma 2 4 2 2 2 2 3 6" xfId="29227"/>
    <cellStyle name="Comma 2 4 2 2 2 2 4" xfId="1167"/>
    <cellStyle name="Comma 2 4 2 2 2 2 4 2" xfId="4534"/>
    <cellStyle name="Comma 2 4 2 2 2 2 4 2 2" xfId="11106"/>
    <cellStyle name="Comma 2 4 2 2 2 2 4 2 2 2" xfId="23494"/>
    <cellStyle name="Comma 2 4 2 2 2 2 4 2 3" xfId="16966"/>
    <cellStyle name="Comma 2 4 2 2 2 2 4 3" xfId="7456"/>
    <cellStyle name="Comma 2 4 2 2 2 2 4 3 2" xfId="19872"/>
    <cellStyle name="Comma 2 4 2 2 2 2 4 4" xfId="14737"/>
    <cellStyle name="Comma 2 4 2 2 2 2 4 5" xfId="29232"/>
    <cellStyle name="Comma 2 4 2 2 2 2 5" xfId="1164"/>
    <cellStyle name="Comma 2 4 2 2 2 2 5 2" xfId="6693"/>
    <cellStyle name="Comma 2 4 2 2 2 2 5 2 2" xfId="12852"/>
    <cellStyle name="Comma 2 4 2 2 2 2 5 2 2 2" xfId="25239"/>
    <cellStyle name="Comma 2 4 2 2 2 2 5 2 3" xfId="19119"/>
    <cellStyle name="Comma 2 4 2 2 2 2 5 3" xfId="9621"/>
    <cellStyle name="Comma 2 4 2 2 2 2 5 3 2" xfId="22024"/>
    <cellStyle name="Comma 2 4 2 2 2 2 5 4" xfId="14734"/>
    <cellStyle name="Comma 2 4 2 2 2 2 5 5" xfId="29233"/>
    <cellStyle name="Comma 2 4 2 2 2 2 6" xfId="4531"/>
    <cellStyle name="Comma 2 4 2 2 2 2 6 2" xfId="11105"/>
    <cellStyle name="Comma 2 4 2 2 2 2 6 2 2" xfId="23493"/>
    <cellStyle name="Comma 2 4 2 2 2 2 6 3" xfId="16963"/>
    <cellStyle name="Comma 2 4 2 2 2 2 6 4" xfId="29234"/>
    <cellStyle name="Comma 2 4 2 2 2 2 7" xfId="7453"/>
    <cellStyle name="Comma 2 4 2 2 2 2 7 2" xfId="19869"/>
    <cellStyle name="Comma 2 4 2 2 2 2 7 3" xfId="29235"/>
    <cellStyle name="Comma 2 4 2 2 2 2 8" xfId="14031"/>
    <cellStyle name="Comma 2 4 2 2 2 2 8 2" xfId="29236"/>
    <cellStyle name="Comma 2 4 2 2 2 2 9" xfId="13673"/>
    <cellStyle name="Comma 2 4 2 2 2 3" xfId="370"/>
    <cellStyle name="Comma 2 4 2 2 2 3 2" xfId="744"/>
    <cellStyle name="Comma 2 4 2 2 2 3 2 2" xfId="4130"/>
    <cellStyle name="Comma 2 4 2 2 2 3 2 2 2" xfId="7194"/>
    <cellStyle name="Comma 2 4 2 2 2 3 2 2 2 2" xfId="13352"/>
    <cellStyle name="Comma 2 4 2 2 2 3 2 2 2 2 2" xfId="25739"/>
    <cellStyle name="Comma 2 4 2 2 2 3 2 2 2 3" xfId="19619"/>
    <cellStyle name="Comma 2 4 2 2 2 3 2 2 3" xfId="10121"/>
    <cellStyle name="Comma 2 4 2 2 2 3 2 2 3 2" xfId="22524"/>
    <cellStyle name="Comma 2 4 2 2 2 3 2 2 4" xfId="16701"/>
    <cellStyle name="Comma 2 4 2 2 2 3 2 3" xfId="6505"/>
    <cellStyle name="Comma 2 4 2 2 2 3 2 3 2" xfId="12664"/>
    <cellStyle name="Comma 2 4 2 2 2 3 2 3 2 2" xfId="25051"/>
    <cellStyle name="Comma 2 4 2 2 2 3 2 3 3" xfId="18931"/>
    <cellStyle name="Comma 2 4 2 2 2 3 2 4" xfId="9433"/>
    <cellStyle name="Comma 2 4 2 2 2 3 2 4 2" xfId="21836"/>
    <cellStyle name="Comma 2 4 2 2 2 3 2 5" xfId="14474"/>
    <cellStyle name="Comma 2 4 2 2 2 3 2 6" xfId="29238"/>
    <cellStyle name="Comma 2 4 2 2 2 3 3" xfId="1168"/>
    <cellStyle name="Comma 2 4 2 2 2 3 3 2" xfId="6695"/>
    <cellStyle name="Comma 2 4 2 2 2 3 3 2 2" xfId="12854"/>
    <cellStyle name="Comma 2 4 2 2 2 3 3 2 2 2" xfId="25241"/>
    <cellStyle name="Comma 2 4 2 2 2 3 3 2 3" xfId="19121"/>
    <cellStyle name="Comma 2 4 2 2 2 3 3 3" xfId="9623"/>
    <cellStyle name="Comma 2 4 2 2 2 3 3 3 2" xfId="22026"/>
    <cellStyle name="Comma 2 4 2 2 2 3 3 4" xfId="14738"/>
    <cellStyle name="Comma 2 4 2 2 2 3 3 5" xfId="29239"/>
    <cellStyle name="Comma 2 4 2 2 2 3 4" xfId="4535"/>
    <cellStyle name="Comma 2 4 2 2 2 3 4 2" xfId="11107"/>
    <cellStyle name="Comma 2 4 2 2 2 3 4 2 2" xfId="23495"/>
    <cellStyle name="Comma 2 4 2 2 2 3 4 3" xfId="16967"/>
    <cellStyle name="Comma 2 4 2 2 2 3 4 4" xfId="29240"/>
    <cellStyle name="Comma 2 4 2 2 2 3 5" xfId="7457"/>
    <cellStyle name="Comma 2 4 2 2 2 3 5 2" xfId="19873"/>
    <cellStyle name="Comma 2 4 2 2 2 3 5 3" xfId="29241"/>
    <cellStyle name="Comma 2 4 2 2 2 3 6" xfId="14119"/>
    <cellStyle name="Comma 2 4 2 2 2 3 6 2" xfId="29242"/>
    <cellStyle name="Comma 2 4 2 2 2 3 7" xfId="13763"/>
    <cellStyle name="Comma 2 4 2 2 2 3 8" xfId="29237"/>
    <cellStyle name="Comma 2 4 2 2 2 4" xfId="458"/>
    <cellStyle name="Comma 2 4 2 2 2 4 2" xfId="832"/>
    <cellStyle name="Comma 2 4 2 2 2 4 2 2" xfId="4216"/>
    <cellStyle name="Comma 2 4 2 2 2 4 2 2 2" xfId="7276"/>
    <cellStyle name="Comma 2 4 2 2 2 4 2 2 2 2" xfId="13434"/>
    <cellStyle name="Comma 2 4 2 2 2 4 2 2 2 2 2" xfId="25821"/>
    <cellStyle name="Comma 2 4 2 2 2 4 2 2 2 3" xfId="19701"/>
    <cellStyle name="Comma 2 4 2 2 2 4 2 2 3" xfId="10203"/>
    <cellStyle name="Comma 2 4 2 2 2 4 2 2 3 2" xfId="22606"/>
    <cellStyle name="Comma 2 4 2 2 2 4 2 2 4" xfId="16787"/>
    <cellStyle name="Comma 2 4 2 2 2 4 2 3" xfId="6591"/>
    <cellStyle name="Comma 2 4 2 2 2 4 2 3 2" xfId="12750"/>
    <cellStyle name="Comma 2 4 2 2 2 4 2 3 2 2" xfId="25137"/>
    <cellStyle name="Comma 2 4 2 2 2 4 2 3 3" xfId="19017"/>
    <cellStyle name="Comma 2 4 2 2 2 4 2 4" xfId="9519"/>
    <cellStyle name="Comma 2 4 2 2 2 4 2 4 2" xfId="21922"/>
    <cellStyle name="Comma 2 4 2 2 2 4 2 5" xfId="14562"/>
    <cellStyle name="Comma 2 4 2 2 2 4 2 6" xfId="29244"/>
    <cellStyle name="Comma 2 4 2 2 2 4 3" xfId="1169"/>
    <cellStyle name="Comma 2 4 2 2 2 4 3 2" xfId="6696"/>
    <cellStyle name="Comma 2 4 2 2 2 4 3 2 2" xfId="12855"/>
    <cellStyle name="Comma 2 4 2 2 2 4 3 2 2 2" xfId="25242"/>
    <cellStyle name="Comma 2 4 2 2 2 4 3 2 3" xfId="19122"/>
    <cellStyle name="Comma 2 4 2 2 2 4 3 3" xfId="9624"/>
    <cellStyle name="Comma 2 4 2 2 2 4 3 3 2" xfId="22027"/>
    <cellStyle name="Comma 2 4 2 2 2 4 3 4" xfId="14739"/>
    <cellStyle name="Comma 2 4 2 2 2 4 3 5" xfId="29245"/>
    <cellStyle name="Comma 2 4 2 2 2 4 4" xfId="4536"/>
    <cellStyle name="Comma 2 4 2 2 2 4 4 2" xfId="11108"/>
    <cellStyle name="Comma 2 4 2 2 2 4 4 2 2" xfId="23496"/>
    <cellStyle name="Comma 2 4 2 2 2 4 4 3" xfId="16968"/>
    <cellStyle name="Comma 2 4 2 2 2 4 4 4" xfId="29246"/>
    <cellStyle name="Comma 2 4 2 2 2 4 5" xfId="7458"/>
    <cellStyle name="Comma 2 4 2 2 2 4 5 2" xfId="19874"/>
    <cellStyle name="Comma 2 4 2 2 2 4 5 3" xfId="29247"/>
    <cellStyle name="Comma 2 4 2 2 2 4 6" xfId="14207"/>
    <cellStyle name="Comma 2 4 2 2 2 4 7" xfId="29243"/>
    <cellStyle name="Comma 2 4 2 2 2 5" xfId="567"/>
    <cellStyle name="Comma 2 4 2 2 2 5 2" xfId="1170"/>
    <cellStyle name="Comma 2 4 2 2 2 5 2 2" xfId="6697"/>
    <cellStyle name="Comma 2 4 2 2 2 5 2 2 2" xfId="12856"/>
    <cellStyle name="Comma 2 4 2 2 2 5 2 2 2 2" xfId="25243"/>
    <cellStyle name="Comma 2 4 2 2 2 5 2 2 3" xfId="19123"/>
    <cellStyle name="Comma 2 4 2 2 2 5 2 3" xfId="9625"/>
    <cellStyle name="Comma 2 4 2 2 2 5 2 3 2" xfId="22028"/>
    <cellStyle name="Comma 2 4 2 2 2 5 2 4" xfId="14740"/>
    <cellStyle name="Comma 2 4 2 2 2 5 2 5" xfId="29249"/>
    <cellStyle name="Comma 2 4 2 2 2 5 3" xfId="4537"/>
    <cellStyle name="Comma 2 4 2 2 2 5 3 2" xfId="10963"/>
    <cellStyle name="Comma 2 4 2 2 2 5 3 2 2" xfId="23364"/>
    <cellStyle name="Comma 2 4 2 2 2 5 3 3" xfId="16969"/>
    <cellStyle name="Comma 2 4 2 2 2 5 3 4" xfId="29250"/>
    <cellStyle name="Comma 2 4 2 2 2 5 4" xfId="7459"/>
    <cellStyle name="Comma 2 4 2 2 2 5 4 2" xfId="19875"/>
    <cellStyle name="Comma 2 4 2 2 2 5 4 3" xfId="29251"/>
    <cellStyle name="Comma 2 4 2 2 2 5 5" xfId="14298"/>
    <cellStyle name="Comma 2 4 2 2 2 5 5 2" xfId="29252"/>
    <cellStyle name="Comma 2 4 2 2 2 5 6" xfId="29248"/>
    <cellStyle name="Comma 2 4 2 2 2 6" xfId="1171"/>
    <cellStyle name="Comma 2 4 2 2 2 6 2" xfId="4538"/>
    <cellStyle name="Comma 2 4 2 2 2 6 2 2" xfId="11109"/>
    <cellStyle name="Comma 2 4 2 2 2 6 2 2 2" xfId="23497"/>
    <cellStyle name="Comma 2 4 2 2 2 6 2 3" xfId="16970"/>
    <cellStyle name="Comma 2 4 2 2 2 6 3" xfId="7460"/>
    <cellStyle name="Comma 2 4 2 2 2 6 3 2" xfId="19876"/>
    <cellStyle name="Comma 2 4 2 2 2 6 4" xfId="14741"/>
    <cellStyle name="Comma 2 4 2 2 2 6 5" xfId="29253"/>
    <cellStyle name="Comma 2 4 2 2 2 7" xfId="1163"/>
    <cellStyle name="Comma 2 4 2 2 2 7 2" xfId="6692"/>
    <cellStyle name="Comma 2 4 2 2 2 7 2 2" xfId="12851"/>
    <cellStyle name="Comma 2 4 2 2 2 7 2 2 2" xfId="25238"/>
    <cellStyle name="Comma 2 4 2 2 2 7 2 3" xfId="19118"/>
    <cellStyle name="Comma 2 4 2 2 2 7 3" xfId="9620"/>
    <cellStyle name="Comma 2 4 2 2 2 7 3 2" xfId="22023"/>
    <cellStyle name="Comma 2 4 2 2 2 7 4" xfId="14733"/>
    <cellStyle name="Comma 2 4 2 2 2 7 5" xfId="29254"/>
    <cellStyle name="Comma 2 4 2 2 2 8" xfId="4530"/>
    <cellStyle name="Comma 2 4 2 2 2 8 2" xfId="11104"/>
    <cellStyle name="Comma 2 4 2 2 2 8 2 2" xfId="23492"/>
    <cellStyle name="Comma 2 4 2 2 2 8 3" xfId="16962"/>
    <cellStyle name="Comma 2 4 2 2 2 8 4" xfId="29255"/>
    <cellStyle name="Comma 2 4 2 2 2 9" xfId="7452"/>
    <cellStyle name="Comma 2 4 2 2 2 9 2" xfId="19868"/>
    <cellStyle name="Comma 2 4 2 2 2 9 3" xfId="29256"/>
    <cellStyle name="Comma 2 4 2 2 3" xfId="236"/>
    <cellStyle name="Comma 2 4 2 2 3 10" xfId="29257"/>
    <cellStyle name="Comma 2 4 2 2 3 2" xfId="612"/>
    <cellStyle name="Comma 2 4 2 2 3 2 2" xfId="1173"/>
    <cellStyle name="Comma 2 4 2 2 3 2 2 2" xfId="6699"/>
    <cellStyle name="Comma 2 4 2 2 3 2 2 2 2" xfId="12858"/>
    <cellStyle name="Comma 2 4 2 2 3 2 2 2 2 2" xfId="25245"/>
    <cellStyle name="Comma 2 4 2 2 3 2 2 2 3" xfId="19125"/>
    <cellStyle name="Comma 2 4 2 2 3 2 2 3" xfId="9627"/>
    <cellStyle name="Comma 2 4 2 2 3 2 2 3 2" xfId="22030"/>
    <cellStyle name="Comma 2 4 2 2 3 2 2 4" xfId="14743"/>
    <cellStyle name="Comma 2 4 2 2 3 2 2 5" xfId="29259"/>
    <cellStyle name="Comma 2 4 2 2 3 2 3" xfId="4540"/>
    <cellStyle name="Comma 2 4 2 2 3 2 3 2" xfId="10597"/>
    <cellStyle name="Comma 2 4 2 2 3 2 3 2 2" xfId="22998"/>
    <cellStyle name="Comma 2 4 2 2 3 2 3 3" xfId="16972"/>
    <cellStyle name="Comma 2 4 2 2 3 2 3 4" xfId="29260"/>
    <cellStyle name="Comma 2 4 2 2 3 2 4" xfId="7462"/>
    <cellStyle name="Comma 2 4 2 2 3 2 4 2" xfId="19878"/>
    <cellStyle name="Comma 2 4 2 2 3 2 4 3" xfId="29261"/>
    <cellStyle name="Comma 2 4 2 2 3 2 5" xfId="14342"/>
    <cellStyle name="Comma 2 4 2 2 3 2 5 2" xfId="29262"/>
    <cellStyle name="Comma 2 4 2 2 3 2 6" xfId="13807"/>
    <cellStyle name="Comma 2 4 2 2 3 2 6 2" xfId="29263"/>
    <cellStyle name="Comma 2 4 2 2 3 2 7" xfId="29258"/>
    <cellStyle name="Comma 2 4 2 2 3 3" xfId="1174"/>
    <cellStyle name="Comma 2 4 2 2 3 3 2" xfId="4541"/>
    <cellStyle name="Comma 2 4 2 2 3 3 2 2" xfId="10393"/>
    <cellStyle name="Comma 2 4 2 2 3 3 2 2 2" xfId="22794"/>
    <cellStyle name="Comma 2 4 2 2 3 3 2 3" xfId="16973"/>
    <cellStyle name="Comma 2 4 2 2 3 3 2 4" xfId="29265"/>
    <cellStyle name="Comma 2 4 2 2 3 3 3" xfId="10784"/>
    <cellStyle name="Comma 2 4 2 2 3 3 3 2" xfId="23185"/>
    <cellStyle name="Comma 2 4 2 2 3 3 3 3" xfId="29266"/>
    <cellStyle name="Comma 2 4 2 2 3 3 4" xfId="7463"/>
    <cellStyle name="Comma 2 4 2 2 3 3 4 2" xfId="19879"/>
    <cellStyle name="Comma 2 4 2 2 3 3 4 3" xfId="29267"/>
    <cellStyle name="Comma 2 4 2 2 3 3 5" xfId="14744"/>
    <cellStyle name="Comma 2 4 2 2 3 3 5 2" xfId="29268"/>
    <cellStyle name="Comma 2 4 2 2 3 3 6" xfId="29264"/>
    <cellStyle name="Comma 2 4 2 2 3 4" xfId="1175"/>
    <cellStyle name="Comma 2 4 2 2 3 4 2" xfId="4542"/>
    <cellStyle name="Comma 2 4 2 2 3 4 2 2" xfId="11111"/>
    <cellStyle name="Comma 2 4 2 2 3 4 2 2 2" xfId="23499"/>
    <cellStyle name="Comma 2 4 2 2 3 4 2 3" xfId="16974"/>
    <cellStyle name="Comma 2 4 2 2 3 4 3" xfId="7464"/>
    <cellStyle name="Comma 2 4 2 2 3 4 3 2" xfId="19880"/>
    <cellStyle name="Comma 2 4 2 2 3 4 4" xfId="14745"/>
    <cellStyle name="Comma 2 4 2 2 3 4 5" xfId="29269"/>
    <cellStyle name="Comma 2 4 2 2 3 5" xfId="1172"/>
    <cellStyle name="Comma 2 4 2 2 3 5 2" xfId="6698"/>
    <cellStyle name="Comma 2 4 2 2 3 5 2 2" xfId="12857"/>
    <cellStyle name="Comma 2 4 2 2 3 5 2 2 2" xfId="25244"/>
    <cellStyle name="Comma 2 4 2 2 3 5 2 3" xfId="19124"/>
    <cellStyle name="Comma 2 4 2 2 3 5 3" xfId="9626"/>
    <cellStyle name="Comma 2 4 2 2 3 5 3 2" xfId="22029"/>
    <cellStyle name="Comma 2 4 2 2 3 5 4" xfId="14742"/>
    <cellStyle name="Comma 2 4 2 2 3 5 5" xfId="29270"/>
    <cellStyle name="Comma 2 4 2 2 3 6" xfId="4539"/>
    <cellStyle name="Comma 2 4 2 2 3 6 2" xfId="11110"/>
    <cellStyle name="Comma 2 4 2 2 3 6 2 2" xfId="23498"/>
    <cellStyle name="Comma 2 4 2 2 3 6 3" xfId="16971"/>
    <cellStyle name="Comma 2 4 2 2 3 6 4" xfId="29271"/>
    <cellStyle name="Comma 2 4 2 2 3 7" xfId="7461"/>
    <cellStyle name="Comma 2 4 2 2 3 7 2" xfId="19877"/>
    <cellStyle name="Comma 2 4 2 2 3 7 3" xfId="29272"/>
    <cellStyle name="Comma 2 4 2 2 3 8" xfId="13987"/>
    <cellStyle name="Comma 2 4 2 2 3 8 2" xfId="29273"/>
    <cellStyle name="Comma 2 4 2 2 3 9" xfId="13629"/>
    <cellStyle name="Comma 2 4 2 2 4" xfId="326"/>
    <cellStyle name="Comma 2 4 2 2 4 2" xfId="700"/>
    <cellStyle name="Comma 2 4 2 2 4 2 2" xfId="4086"/>
    <cellStyle name="Comma 2 4 2 2 4 2 2 2" xfId="7150"/>
    <cellStyle name="Comma 2 4 2 2 4 2 2 2 2" xfId="13308"/>
    <cellStyle name="Comma 2 4 2 2 4 2 2 2 2 2" xfId="25695"/>
    <cellStyle name="Comma 2 4 2 2 4 2 2 2 3" xfId="19575"/>
    <cellStyle name="Comma 2 4 2 2 4 2 2 3" xfId="10077"/>
    <cellStyle name="Comma 2 4 2 2 4 2 2 3 2" xfId="22480"/>
    <cellStyle name="Comma 2 4 2 2 4 2 2 4" xfId="16657"/>
    <cellStyle name="Comma 2 4 2 2 4 2 3" xfId="6461"/>
    <cellStyle name="Comma 2 4 2 2 4 2 3 2" xfId="12620"/>
    <cellStyle name="Comma 2 4 2 2 4 2 3 2 2" xfId="25007"/>
    <cellStyle name="Comma 2 4 2 2 4 2 3 3" xfId="18887"/>
    <cellStyle name="Comma 2 4 2 2 4 2 4" xfId="9389"/>
    <cellStyle name="Comma 2 4 2 2 4 2 4 2" xfId="21792"/>
    <cellStyle name="Comma 2 4 2 2 4 2 5" xfId="14430"/>
    <cellStyle name="Comma 2 4 2 2 4 2 6" xfId="29275"/>
    <cellStyle name="Comma 2 4 2 2 4 3" xfId="1176"/>
    <cellStyle name="Comma 2 4 2 2 4 3 2" xfId="6700"/>
    <cellStyle name="Comma 2 4 2 2 4 3 2 2" xfId="12859"/>
    <cellStyle name="Comma 2 4 2 2 4 3 2 2 2" xfId="25246"/>
    <cellStyle name="Comma 2 4 2 2 4 3 2 3" xfId="19126"/>
    <cellStyle name="Comma 2 4 2 2 4 3 3" xfId="9628"/>
    <cellStyle name="Comma 2 4 2 2 4 3 3 2" xfId="22031"/>
    <cellStyle name="Comma 2 4 2 2 4 3 4" xfId="14746"/>
    <cellStyle name="Comma 2 4 2 2 4 3 5" xfId="29276"/>
    <cellStyle name="Comma 2 4 2 2 4 4" xfId="4543"/>
    <cellStyle name="Comma 2 4 2 2 4 4 2" xfId="11112"/>
    <cellStyle name="Comma 2 4 2 2 4 4 2 2" xfId="23500"/>
    <cellStyle name="Comma 2 4 2 2 4 4 3" xfId="16975"/>
    <cellStyle name="Comma 2 4 2 2 4 4 4" xfId="29277"/>
    <cellStyle name="Comma 2 4 2 2 4 5" xfId="7465"/>
    <cellStyle name="Comma 2 4 2 2 4 5 2" xfId="19881"/>
    <cellStyle name="Comma 2 4 2 2 4 5 3" xfId="29278"/>
    <cellStyle name="Comma 2 4 2 2 4 6" xfId="14075"/>
    <cellStyle name="Comma 2 4 2 2 4 6 2" xfId="29279"/>
    <cellStyle name="Comma 2 4 2 2 4 7" xfId="13719"/>
    <cellStyle name="Comma 2 4 2 2 4 8" xfId="29274"/>
    <cellStyle name="Comma 2 4 2 2 5" xfId="414"/>
    <cellStyle name="Comma 2 4 2 2 5 2" xfId="788"/>
    <cellStyle name="Comma 2 4 2 2 5 2 2" xfId="4172"/>
    <cellStyle name="Comma 2 4 2 2 5 2 2 2" xfId="7232"/>
    <cellStyle name="Comma 2 4 2 2 5 2 2 2 2" xfId="13390"/>
    <cellStyle name="Comma 2 4 2 2 5 2 2 2 2 2" xfId="25777"/>
    <cellStyle name="Comma 2 4 2 2 5 2 2 2 3" xfId="19657"/>
    <cellStyle name="Comma 2 4 2 2 5 2 2 3" xfId="10159"/>
    <cellStyle name="Comma 2 4 2 2 5 2 2 3 2" xfId="22562"/>
    <cellStyle name="Comma 2 4 2 2 5 2 2 4" xfId="16743"/>
    <cellStyle name="Comma 2 4 2 2 5 2 3" xfId="6547"/>
    <cellStyle name="Comma 2 4 2 2 5 2 3 2" xfId="12706"/>
    <cellStyle name="Comma 2 4 2 2 5 2 3 2 2" xfId="25093"/>
    <cellStyle name="Comma 2 4 2 2 5 2 3 3" xfId="18973"/>
    <cellStyle name="Comma 2 4 2 2 5 2 4" xfId="9475"/>
    <cellStyle name="Comma 2 4 2 2 5 2 4 2" xfId="21878"/>
    <cellStyle name="Comma 2 4 2 2 5 2 5" xfId="14518"/>
    <cellStyle name="Comma 2 4 2 2 5 2 6" xfId="29281"/>
    <cellStyle name="Comma 2 4 2 2 5 3" xfId="1177"/>
    <cellStyle name="Comma 2 4 2 2 5 3 2" xfId="6701"/>
    <cellStyle name="Comma 2 4 2 2 5 3 2 2" xfId="12860"/>
    <cellStyle name="Comma 2 4 2 2 5 3 2 2 2" xfId="25247"/>
    <cellStyle name="Comma 2 4 2 2 5 3 2 3" xfId="19127"/>
    <cellStyle name="Comma 2 4 2 2 5 3 3" xfId="9629"/>
    <cellStyle name="Comma 2 4 2 2 5 3 3 2" xfId="22032"/>
    <cellStyle name="Comma 2 4 2 2 5 3 4" xfId="14747"/>
    <cellStyle name="Comma 2 4 2 2 5 3 5" xfId="29282"/>
    <cellStyle name="Comma 2 4 2 2 5 4" xfId="4544"/>
    <cellStyle name="Comma 2 4 2 2 5 4 2" xfId="11113"/>
    <cellStyle name="Comma 2 4 2 2 5 4 2 2" xfId="23501"/>
    <cellStyle name="Comma 2 4 2 2 5 4 3" xfId="16976"/>
    <cellStyle name="Comma 2 4 2 2 5 4 4" xfId="29283"/>
    <cellStyle name="Comma 2 4 2 2 5 5" xfId="7466"/>
    <cellStyle name="Comma 2 4 2 2 5 5 2" xfId="19882"/>
    <cellStyle name="Comma 2 4 2 2 5 5 3" xfId="29284"/>
    <cellStyle name="Comma 2 4 2 2 5 6" xfId="14163"/>
    <cellStyle name="Comma 2 4 2 2 5 7" xfId="29280"/>
    <cellStyle name="Comma 2 4 2 2 6" xfId="523"/>
    <cellStyle name="Comma 2 4 2 2 6 2" xfId="1178"/>
    <cellStyle name="Comma 2 4 2 2 6 2 2" xfId="6702"/>
    <cellStyle name="Comma 2 4 2 2 6 2 2 2" xfId="12861"/>
    <cellStyle name="Comma 2 4 2 2 6 2 2 2 2" xfId="25248"/>
    <cellStyle name="Comma 2 4 2 2 6 2 2 3" xfId="19128"/>
    <cellStyle name="Comma 2 4 2 2 6 2 3" xfId="9630"/>
    <cellStyle name="Comma 2 4 2 2 6 2 3 2" xfId="22033"/>
    <cellStyle name="Comma 2 4 2 2 6 2 4" xfId="14748"/>
    <cellStyle name="Comma 2 4 2 2 6 2 5" xfId="29286"/>
    <cellStyle name="Comma 2 4 2 2 6 3" xfId="4545"/>
    <cellStyle name="Comma 2 4 2 2 6 3 2" xfId="10919"/>
    <cellStyle name="Comma 2 4 2 2 6 3 2 2" xfId="23320"/>
    <cellStyle name="Comma 2 4 2 2 6 3 3" xfId="16977"/>
    <cellStyle name="Comma 2 4 2 2 6 3 4" xfId="29287"/>
    <cellStyle name="Comma 2 4 2 2 6 4" xfId="7467"/>
    <cellStyle name="Comma 2 4 2 2 6 4 2" xfId="19883"/>
    <cellStyle name="Comma 2 4 2 2 6 4 3" xfId="29288"/>
    <cellStyle name="Comma 2 4 2 2 6 5" xfId="14254"/>
    <cellStyle name="Comma 2 4 2 2 6 5 2" xfId="29289"/>
    <cellStyle name="Comma 2 4 2 2 6 6" xfId="29285"/>
    <cellStyle name="Comma 2 4 2 2 7" xfId="1179"/>
    <cellStyle name="Comma 2 4 2 2 7 2" xfId="4546"/>
    <cellStyle name="Comma 2 4 2 2 7 2 2" xfId="11114"/>
    <cellStyle name="Comma 2 4 2 2 7 2 2 2" xfId="23502"/>
    <cellStyle name="Comma 2 4 2 2 7 2 3" xfId="16978"/>
    <cellStyle name="Comma 2 4 2 2 7 3" xfId="7468"/>
    <cellStyle name="Comma 2 4 2 2 7 3 2" xfId="19884"/>
    <cellStyle name="Comma 2 4 2 2 7 4" xfId="14749"/>
    <cellStyle name="Comma 2 4 2 2 7 5" xfId="29290"/>
    <cellStyle name="Comma 2 4 2 2 8" xfId="1162"/>
    <cellStyle name="Comma 2 4 2 2 8 2" xfId="6691"/>
    <cellStyle name="Comma 2 4 2 2 8 2 2" xfId="12850"/>
    <cellStyle name="Comma 2 4 2 2 8 2 2 2" xfId="25237"/>
    <cellStyle name="Comma 2 4 2 2 8 2 3" xfId="19117"/>
    <cellStyle name="Comma 2 4 2 2 8 3" xfId="9619"/>
    <cellStyle name="Comma 2 4 2 2 8 3 2" xfId="22022"/>
    <cellStyle name="Comma 2 4 2 2 8 4" xfId="14732"/>
    <cellStyle name="Comma 2 4 2 2 8 5" xfId="29291"/>
    <cellStyle name="Comma 2 4 2 2 9" xfId="4529"/>
    <cellStyle name="Comma 2 4 2 2 9 2" xfId="11103"/>
    <cellStyle name="Comma 2 4 2 2 9 2 2" xfId="23491"/>
    <cellStyle name="Comma 2 4 2 2 9 3" xfId="16961"/>
    <cellStyle name="Comma 2 4 2 2 9 4" xfId="29292"/>
    <cellStyle name="Comma 2 4 2 3" xfId="167"/>
    <cellStyle name="Comma 2 4 2 3 10" xfId="13920"/>
    <cellStyle name="Comma 2 4 2 3 10 2" xfId="29294"/>
    <cellStyle name="Comma 2 4 2 3 11" xfId="13563"/>
    <cellStyle name="Comma 2 4 2 3 12" xfId="29293"/>
    <cellStyle name="Comma 2 4 2 3 2" xfId="258"/>
    <cellStyle name="Comma 2 4 2 3 2 10" xfId="29295"/>
    <cellStyle name="Comma 2 4 2 3 2 2" xfId="634"/>
    <cellStyle name="Comma 2 4 2 3 2 2 2" xfId="1182"/>
    <cellStyle name="Comma 2 4 2 3 2 2 2 2" xfId="6705"/>
    <cellStyle name="Comma 2 4 2 3 2 2 2 2 2" xfId="12864"/>
    <cellStyle name="Comma 2 4 2 3 2 2 2 2 2 2" xfId="25251"/>
    <cellStyle name="Comma 2 4 2 3 2 2 2 2 3" xfId="19131"/>
    <cellStyle name="Comma 2 4 2 3 2 2 2 3" xfId="9633"/>
    <cellStyle name="Comma 2 4 2 3 2 2 2 3 2" xfId="22036"/>
    <cellStyle name="Comma 2 4 2 3 2 2 2 4" xfId="14752"/>
    <cellStyle name="Comma 2 4 2 3 2 2 2 5" xfId="29297"/>
    <cellStyle name="Comma 2 4 2 3 2 2 3" xfId="4549"/>
    <cellStyle name="Comma 2 4 2 3 2 2 3 2" xfId="10598"/>
    <cellStyle name="Comma 2 4 2 3 2 2 3 2 2" xfId="22999"/>
    <cellStyle name="Comma 2 4 2 3 2 2 3 3" xfId="16981"/>
    <cellStyle name="Comma 2 4 2 3 2 2 3 4" xfId="29298"/>
    <cellStyle name="Comma 2 4 2 3 2 2 4" xfId="7471"/>
    <cellStyle name="Comma 2 4 2 3 2 2 4 2" xfId="19887"/>
    <cellStyle name="Comma 2 4 2 3 2 2 4 3" xfId="29299"/>
    <cellStyle name="Comma 2 4 2 3 2 2 5" xfId="14364"/>
    <cellStyle name="Comma 2 4 2 3 2 2 5 2" xfId="29300"/>
    <cellStyle name="Comma 2 4 2 3 2 2 6" xfId="13829"/>
    <cellStyle name="Comma 2 4 2 3 2 2 6 2" xfId="29301"/>
    <cellStyle name="Comma 2 4 2 3 2 2 7" xfId="29296"/>
    <cellStyle name="Comma 2 4 2 3 2 3" xfId="1183"/>
    <cellStyle name="Comma 2 4 2 3 2 3 2" xfId="4550"/>
    <cellStyle name="Comma 2 4 2 3 2 3 2 2" xfId="10394"/>
    <cellStyle name="Comma 2 4 2 3 2 3 2 2 2" xfId="22795"/>
    <cellStyle name="Comma 2 4 2 3 2 3 2 3" xfId="16982"/>
    <cellStyle name="Comma 2 4 2 3 2 3 2 4" xfId="29303"/>
    <cellStyle name="Comma 2 4 2 3 2 3 3" xfId="10785"/>
    <cellStyle name="Comma 2 4 2 3 2 3 3 2" xfId="23186"/>
    <cellStyle name="Comma 2 4 2 3 2 3 3 3" xfId="29304"/>
    <cellStyle name="Comma 2 4 2 3 2 3 4" xfId="7472"/>
    <cellStyle name="Comma 2 4 2 3 2 3 4 2" xfId="19888"/>
    <cellStyle name="Comma 2 4 2 3 2 3 4 3" xfId="29305"/>
    <cellStyle name="Comma 2 4 2 3 2 3 5" xfId="14753"/>
    <cellStyle name="Comma 2 4 2 3 2 3 5 2" xfId="29306"/>
    <cellStyle name="Comma 2 4 2 3 2 3 6" xfId="29302"/>
    <cellStyle name="Comma 2 4 2 3 2 4" xfId="1184"/>
    <cellStyle name="Comma 2 4 2 3 2 4 2" xfId="4551"/>
    <cellStyle name="Comma 2 4 2 3 2 4 2 2" xfId="11117"/>
    <cellStyle name="Comma 2 4 2 3 2 4 2 2 2" xfId="23505"/>
    <cellStyle name="Comma 2 4 2 3 2 4 2 3" xfId="16983"/>
    <cellStyle name="Comma 2 4 2 3 2 4 3" xfId="7473"/>
    <cellStyle name="Comma 2 4 2 3 2 4 3 2" xfId="19889"/>
    <cellStyle name="Comma 2 4 2 3 2 4 4" xfId="14754"/>
    <cellStyle name="Comma 2 4 2 3 2 4 5" xfId="29307"/>
    <cellStyle name="Comma 2 4 2 3 2 5" xfId="1181"/>
    <cellStyle name="Comma 2 4 2 3 2 5 2" xfId="6704"/>
    <cellStyle name="Comma 2 4 2 3 2 5 2 2" xfId="12863"/>
    <cellStyle name="Comma 2 4 2 3 2 5 2 2 2" xfId="25250"/>
    <cellStyle name="Comma 2 4 2 3 2 5 2 3" xfId="19130"/>
    <cellStyle name="Comma 2 4 2 3 2 5 3" xfId="9632"/>
    <cellStyle name="Comma 2 4 2 3 2 5 3 2" xfId="22035"/>
    <cellStyle name="Comma 2 4 2 3 2 5 4" xfId="14751"/>
    <cellStyle name="Comma 2 4 2 3 2 5 5" xfId="29308"/>
    <cellStyle name="Comma 2 4 2 3 2 6" xfId="4548"/>
    <cellStyle name="Comma 2 4 2 3 2 6 2" xfId="11116"/>
    <cellStyle name="Comma 2 4 2 3 2 6 2 2" xfId="23504"/>
    <cellStyle name="Comma 2 4 2 3 2 6 3" xfId="16980"/>
    <cellStyle name="Comma 2 4 2 3 2 6 4" xfId="29309"/>
    <cellStyle name="Comma 2 4 2 3 2 7" xfId="7470"/>
    <cellStyle name="Comma 2 4 2 3 2 7 2" xfId="19886"/>
    <cellStyle name="Comma 2 4 2 3 2 7 3" xfId="29310"/>
    <cellStyle name="Comma 2 4 2 3 2 8" xfId="14009"/>
    <cellStyle name="Comma 2 4 2 3 2 8 2" xfId="29311"/>
    <cellStyle name="Comma 2 4 2 3 2 9" xfId="13651"/>
    <cellStyle name="Comma 2 4 2 3 3" xfId="348"/>
    <cellStyle name="Comma 2 4 2 3 3 2" xfId="722"/>
    <cellStyle name="Comma 2 4 2 3 3 2 2" xfId="4108"/>
    <cellStyle name="Comma 2 4 2 3 3 2 2 2" xfId="7172"/>
    <cellStyle name="Comma 2 4 2 3 3 2 2 2 2" xfId="13330"/>
    <cellStyle name="Comma 2 4 2 3 3 2 2 2 2 2" xfId="25717"/>
    <cellStyle name="Comma 2 4 2 3 3 2 2 2 3" xfId="19597"/>
    <cellStyle name="Comma 2 4 2 3 3 2 2 3" xfId="10099"/>
    <cellStyle name="Comma 2 4 2 3 3 2 2 3 2" xfId="22502"/>
    <cellStyle name="Comma 2 4 2 3 3 2 2 4" xfId="16679"/>
    <cellStyle name="Comma 2 4 2 3 3 2 3" xfId="6483"/>
    <cellStyle name="Comma 2 4 2 3 3 2 3 2" xfId="12642"/>
    <cellStyle name="Comma 2 4 2 3 3 2 3 2 2" xfId="25029"/>
    <cellStyle name="Comma 2 4 2 3 3 2 3 3" xfId="18909"/>
    <cellStyle name="Comma 2 4 2 3 3 2 4" xfId="9411"/>
    <cellStyle name="Comma 2 4 2 3 3 2 4 2" xfId="21814"/>
    <cellStyle name="Comma 2 4 2 3 3 2 5" xfId="14452"/>
    <cellStyle name="Comma 2 4 2 3 3 2 6" xfId="29313"/>
    <cellStyle name="Comma 2 4 2 3 3 3" xfId="1185"/>
    <cellStyle name="Comma 2 4 2 3 3 3 2" xfId="6706"/>
    <cellStyle name="Comma 2 4 2 3 3 3 2 2" xfId="12865"/>
    <cellStyle name="Comma 2 4 2 3 3 3 2 2 2" xfId="25252"/>
    <cellStyle name="Comma 2 4 2 3 3 3 2 3" xfId="19132"/>
    <cellStyle name="Comma 2 4 2 3 3 3 3" xfId="9634"/>
    <cellStyle name="Comma 2 4 2 3 3 3 3 2" xfId="22037"/>
    <cellStyle name="Comma 2 4 2 3 3 3 4" xfId="14755"/>
    <cellStyle name="Comma 2 4 2 3 3 3 5" xfId="29314"/>
    <cellStyle name="Comma 2 4 2 3 3 4" xfId="4552"/>
    <cellStyle name="Comma 2 4 2 3 3 4 2" xfId="11118"/>
    <cellStyle name="Comma 2 4 2 3 3 4 2 2" xfId="23506"/>
    <cellStyle name="Comma 2 4 2 3 3 4 3" xfId="16984"/>
    <cellStyle name="Comma 2 4 2 3 3 4 4" xfId="29315"/>
    <cellStyle name="Comma 2 4 2 3 3 5" xfId="7474"/>
    <cellStyle name="Comma 2 4 2 3 3 5 2" xfId="19890"/>
    <cellStyle name="Comma 2 4 2 3 3 5 3" xfId="29316"/>
    <cellStyle name="Comma 2 4 2 3 3 6" xfId="14097"/>
    <cellStyle name="Comma 2 4 2 3 3 6 2" xfId="29317"/>
    <cellStyle name="Comma 2 4 2 3 3 7" xfId="13741"/>
    <cellStyle name="Comma 2 4 2 3 3 8" xfId="29312"/>
    <cellStyle name="Comma 2 4 2 3 4" xfId="436"/>
    <cellStyle name="Comma 2 4 2 3 4 2" xfId="810"/>
    <cellStyle name="Comma 2 4 2 3 4 2 2" xfId="4194"/>
    <cellStyle name="Comma 2 4 2 3 4 2 2 2" xfId="7254"/>
    <cellStyle name="Comma 2 4 2 3 4 2 2 2 2" xfId="13412"/>
    <cellStyle name="Comma 2 4 2 3 4 2 2 2 2 2" xfId="25799"/>
    <cellStyle name="Comma 2 4 2 3 4 2 2 2 3" xfId="19679"/>
    <cellStyle name="Comma 2 4 2 3 4 2 2 3" xfId="10181"/>
    <cellStyle name="Comma 2 4 2 3 4 2 2 3 2" xfId="22584"/>
    <cellStyle name="Comma 2 4 2 3 4 2 2 4" xfId="16765"/>
    <cellStyle name="Comma 2 4 2 3 4 2 3" xfId="6569"/>
    <cellStyle name="Comma 2 4 2 3 4 2 3 2" xfId="12728"/>
    <cellStyle name="Comma 2 4 2 3 4 2 3 2 2" xfId="25115"/>
    <cellStyle name="Comma 2 4 2 3 4 2 3 3" xfId="18995"/>
    <cellStyle name="Comma 2 4 2 3 4 2 4" xfId="9497"/>
    <cellStyle name="Comma 2 4 2 3 4 2 4 2" xfId="21900"/>
    <cellStyle name="Comma 2 4 2 3 4 2 5" xfId="14540"/>
    <cellStyle name="Comma 2 4 2 3 4 2 6" xfId="29319"/>
    <cellStyle name="Comma 2 4 2 3 4 3" xfId="1186"/>
    <cellStyle name="Comma 2 4 2 3 4 3 2" xfId="6707"/>
    <cellStyle name="Comma 2 4 2 3 4 3 2 2" xfId="12866"/>
    <cellStyle name="Comma 2 4 2 3 4 3 2 2 2" xfId="25253"/>
    <cellStyle name="Comma 2 4 2 3 4 3 2 3" xfId="19133"/>
    <cellStyle name="Comma 2 4 2 3 4 3 3" xfId="9635"/>
    <cellStyle name="Comma 2 4 2 3 4 3 3 2" xfId="22038"/>
    <cellStyle name="Comma 2 4 2 3 4 3 4" xfId="14756"/>
    <cellStyle name="Comma 2 4 2 3 4 3 5" xfId="29320"/>
    <cellStyle name="Comma 2 4 2 3 4 4" xfId="4553"/>
    <cellStyle name="Comma 2 4 2 3 4 4 2" xfId="11119"/>
    <cellStyle name="Comma 2 4 2 3 4 4 2 2" xfId="23507"/>
    <cellStyle name="Comma 2 4 2 3 4 4 3" xfId="16985"/>
    <cellStyle name="Comma 2 4 2 3 4 4 4" xfId="29321"/>
    <cellStyle name="Comma 2 4 2 3 4 5" xfId="7475"/>
    <cellStyle name="Comma 2 4 2 3 4 5 2" xfId="19891"/>
    <cellStyle name="Comma 2 4 2 3 4 5 3" xfId="29322"/>
    <cellStyle name="Comma 2 4 2 3 4 6" xfId="14185"/>
    <cellStyle name="Comma 2 4 2 3 4 7" xfId="29318"/>
    <cellStyle name="Comma 2 4 2 3 5" xfId="545"/>
    <cellStyle name="Comma 2 4 2 3 5 2" xfId="1187"/>
    <cellStyle name="Comma 2 4 2 3 5 2 2" xfId="6708"/>
    <cellStyle name="Comma 2 4 2 3 5 2 2 2" xfId="12867"/>
    <cellStyle name="Comma 2 4 2 3 5 2 2 2 2" xfId="25254"/>
    <cellStyle name="Comma 2 4 2 3 5 2 2 3" xfId="19134"/>
    <cellStyle name="Comma 2 4 2 3 5 2 3" xfId="9636"/>
    <cellStyle name="Comma 2 4 2 3 5 2 3 2" xfId="22039"/>
    <cellStyle name="Comma 2 4 2 3 5 2 4" xfId="14757"/>
    <cellStyle name="Comma 2 4 2 3 5 2 5" xfId="29324"/>
    <cellStyle name="Comma 2 4 2 3 5 3" xfId="4554"/>
    <cellStyle name="Comma 2 4 2 3 5 3 2" xfId="10941"/>
    <cellStyle name="Comma 2 4 2 3 5 3 2 2" xfId="23342"/>
    <cellStyle name="Comma 2 4 2 3 5 3 3" xfId="16986"/>
    <cellStyle name="Comma 2 4 2 3 5 3 4" xfId="29325"/>
    <cellStyle name="Comma 2 4 2 3 5 4" xfId="7476"/>
    <cellStyle name="Comma 2 4 2 3 5 4 2" xfId="19892"/>
    <cellStyle name="Comma 2 4 2 3 5 4 3" xfId="29326"/>
    <cellStyle name="Comma 2 4 2 3 5 5" xfId="14276"/>
    <cellStyle name="Comma 2 4 2 3 5 5 2" xfId="29327"/>
    <cellStyle name="Comma 2 4 2 3 5 6" xfId="29323"/>
    <cellStyle name="Comma 2 4 2 3 6" xfId="1188"/>
    <cellStyle name="Comma 2 4 2 3 6 2" xfId="4555"/>
    <cellStyle name="Comma 2 4 2 3 6 2 2" xfId="11120"/>
    <cellStyle name="Comma 2 4 2 3 6 2 2 2" xfId="23508"/>
    <cellStyle name="Comma 2 4 2 3 6 2 3" xfId="16987"/>
    <cellStyle name="Comma 2 4 2 3 6 3" xfId="7477"/>
    <cellStyle name="Comma 2 4 2 3 6 3 2" xfId="19893"/>
    <cellStyle name="Comma 2 4 2 3 6 4" xfId="14758"/>
    <cellStyle name="Comma 2 4 2 3 6 5" xfId="29328"/>
    <cellStyle name="Comma 2 4 2 3 7" xfId="1180"/>
    <cellStyle name="Comma 2 4 2 3 7 2" xfId="6703"/>
    <cellStyle name="Comma 2 4 2 3 7 2 2" xfId="12862"/>
    <cellStyle name="Comma 2 4 2 3 7 2 2 2" xfId="25249"/>
    <cellStyle name="Comma 2 4 2 3 7 2 3" xfId="19129"/>
    <cellStyle name="Comma 2 4 2 3 7 3" xfId="9631"/>
    <cellStyle name="Comma 2 4 2 3 7 3 2" xfId="22034"/>
    <cellStyle name="Comma 2 4 2 3 7 4" xfId="14750"/>
    <cellStyle name="Comma 2 4 2 3 7 5" xfId="29329"/>
    <cellStyle name="Comma 2 4 2 3 8" xfId="4547"/>
    <cellStyle name="Comma 2 4 2 3 8 2" xfId="11115"/>
    <cellStyle name="Comma 2 4 2 3 8 2 2" xfId="23503"/>
    <cellStyle name="Comma 2 4 2 3 8 3" xfId="16979"/>
    <cellStyle name="Comma 2 4 2 3 8 4" xfId="29330"/>
    <cellStyle name="Comma 2 4 2 3 9" xfId="7469"/>
    <cellStyle name="Comma 2 4 2 3 9 2" xfId="19885"/>
    <cellStyle name="Comma 2 4 2 3 9 3" xfId="29331"/>
    <cellStyle name="Comma 2 4 2 4" xfId="214"/>
    <cellStyle name="Comma 2 4 2 4 10" xfId="29332"/>
    <cellStyle name="Comma 2 4 2 4 2" xfId="590"/>
    <cellStyle name="Comma 2 4 2 4 2 2" xfId="1190"/>
    <cellStyle name="Comma 2 4 2 4 2 2 2" xfId="6710"/>
    <cellStyle name="Comma 2 4 2 4 2 2 2 2" xfId="12869"/>
    <cellStyle name="Comma 2 4 2 4 2 2 2 2 2" xfId="25256"/>
    <cellStyle name="Comma 2 4 2 4 2 2 2 3" xfId="19136"/>
    <cellStyle name="Comma 2 4 2 4 2 2 3" xfId="9638"/>
    <cellStyle name="Comma 2 4 2 4 2 2 3 2" xfId="22041"/>
    <cellStyle name="Comma 2 4 2 4 2 2 4" xfId="14760"/>
    <cellStyle name="Comma 2 4 2 4 2 2 5" xfId="29334"/>
    <cellStyle name="Comma 2 4 2 4 2 3" xfId="4557"/>
    <cellStyle name="Comma 2 4 2 4 2 3 2" xfId="10599"/>
    <cellStyle name="Comma 2 4 2 4 2 3 2 2" xfId="23000"/>
    <cellStyle name="Comma 2 4 2 4 2 3 3" xfId="16989"/>
    <cellStyle name="Comma 2 4 2 4 2 3 4" xfId="29335"/>
    <cellStyle name="Comma 2 4 2 4 2 4" xfId="7479"/>
    <cellStyle name="Comma 2 4 2 4 2 4 2" xfId="19895"/>
    <cellStyle name="Comma 2 4 2 4 2 4 3" xfId="29336"/>
    <cellStyle name="Comma 2 4 2 4 2 5" xfId="14320"/>
    <cellStyle name="Comma 2 4 2 4 2 5 2" xfId="29337"/>
    <cellStyle name="Comma 2 4 2 4 2 6" xfId="13785"/>
    <cellStyle name="Comma 2 4 2 4 2 6 2" xfId="29338"/>
    <cellStyle name="Comma 2 4 2 4 2 7" xfId="29333"/>
    <cellStyle name="Comma 2 4 2 4 3" xfId="1191"/>
    <cellStyle name="Comma 2 4 2 4 3 2" xfId="4558"/>
    <cellStyle name="Comma 2 4 2 4 3 2 2" xfId="10395"/>
    <cellStyle name="Comma 2 4 2 4 3 2 2 2" xfId="22796"/>
    <cellStyle name="Comma 2 4 2 4 3 2 3" xfId="16990"/>
    <cellStyle name="Comma 2 4 2 4 3 2 4" xfId="29340"/>
    <cellStyle name="Comma 2 4 2 4 3 3" xfId="10786"/>
    <cellStyle name="Comma 2 4 2 4 3 3 2" xfId="23187"/>
    <cellStyle name="Comma 2 4 2 4 3 3 3" xfId="29341"/>
    <cellStyle name="Comma 2 4 2 4 3 4" xfId="7480"/>
    <cellStyle name="Comma 2 4 2 4 3 4 2" xfId="19896"/>
    <cellStyle name="Comma 2 4 2 4 3 4 3" xfId="29342"/>
    <cellStyle name="Comma 2 4 2 4 3 5" xfId="14761"/>
    <cellStyle name="Comma 2 4 2 4 3 5 2" xfId="29343"/>
    <cellStyle name="Comma 2 4 2 4 3 6" xfId="29339"/>
    <cellStyle name="Comma 2 4 2 4 4" xfId="1192"/>
    <cellStyle name="Comma 2 4 2 4 4 2" xfId="4559"/>
    <cellStyle name="Comma 2 4 2 4 4 2 2" xfId="11122"/>
    <cellStyle name="Comma 2 4 2 4 4 2 2 2" xfId="23510"/>
    <cellStyle name="Comma 2 4 2 4 4 2 3" xfId="16991"/>
    <cellStyle name="Comma 2 4 2 4 4 3" xfId="7481"/>
    <cellStyle name="Comma 2 4 2 4 4 3 2" xfId="19897"/>
    <cellStyle name="Comma 2 4 2 4 4 4" xfId="14762"/>
    <cellStyle name="Comma 2 4 2 4 4 5" xfId="29344"/>
    <cellStyle name="Comma 2 4 2 4 5" xfId="1189"/>
    <cellStyle name="Comma 2 4 2 4 5 2" xfId="6709"/>
    <cellStyle name="Comma 2 4 2 4 5 2 2" xfId="12868"/>
    <cellStyle name="Comma 2 4 2 4 5 2 2 2" xfId="25255"/>
    <cellStyle name="Comma 2 4 2 4 5 2 3" xfId="19135"/>
    <cellStyle name="Comma 2 4 2 4 5 3" xfId="9637"/>
    <cellStyle name="Comma 2 4 2 4 5 3 2" xfId="22040"/>
    <cellStyle name="Comma 2 4 2 4 5 4" xfId="14759"/>
    <cellStyle name="Comma 2 4 2 4 5 5" xfId="29345"/>
    <cellStyle name="Comma 2 4 2 4 6" xfId="4556"/>
    <cellStyle name="Comma 2 4 2 4 6 2" xfId="11121"/>
    <cellStyle name="Comma 2 4 2 4 6 2 2" xfId="23509"/>
    <cellStyle name="Comma 2 4 2 4 6 3" xfId="16988"/>
    <cellStyle name="Comma 2 4 2 4 6 4" xfId="29346"/>
    <cellStyle name="Comma 2 4 2 4 7" xfId="7478"/>
    <cellStyle name="Comma 2 4 2 4 7 2" xfId="19894"/>
    <cellStyle name="Comma 2 4 2 4 7 3" xfId="29347"/>
    <cellStyle name="Comma 2 4 2 4 8" xfId="13965"/>
    <cellStyle name="Comma 2 4 2 4 8 2" xfId="29348"/>
    <cellStyle name="Comma 2 4 2 4 9" xfId="13607"/>
    <cellStyle name="Comma 2 4 2 5" xfId="304"/>
    <cellStyle name="Comma 2 4 2 5 2" xfId="678"/>
    <cellStyle name="Comma 2 4 2 5 2 2" xfId="4064"/>
    <cellStyle name="Comma 2 4 2 5 2 2 2" xfId="7131"/>
    <cellStyle name="Comma 2 4 2 5 2 2 2 2" xfId="13289"/>
    <cellStyle name="Comma 2 4 2 5 2 2 2 2 2" xfId="25676"/>
    <cellStyle name="Comma 2 4 2 5 2 2 2 3" xfId="19556"/>
    <cellStyle name="Comma 2 4 2 5 2 2 3" xfId="10058"/>
    <cellStyle name="Comma 2 4 2 5 2 2 3 2" xfId="22461"/>
    <cellStyle name="Comma 2 4 2 5 2 2 4" xfId="16635"/>
    <cellStyle name="Comma 2 4 2 5 2 3" xfId="6439"/>
    <cellStyle name="Comma 2 4 2 5 2 3 2" xfId="12598"/>
    <cellStyle name="Comma 2 4 2 5 2 3 2 2" xfId="24985"/>
    <cellStyle name="Comma 2 4 2 5 2 3 3" xfId="18865"/>
    <cellStyle name="Comma 2 4 2 5 2 4" xfId="9367"/>
    <cellStyle name="Comma 2 4 2 5 2 4 2" xfId="21770"/>
    <cellStyle name="Comma 2 4 2 5 2 5" xfId="14408"/>
    <cellStyle name="Comma 2 4 2 5 2 6" xfId="29350"/>
    <cellStyle name="Comma 2 4 2 5 3" xfId="1193"/>
    <cellStyle name="Comma 2 4 2 5 3 2" xfId="6711"/>
    <cellStyle name="Comma 2 4 2 5 3 2 2" xfId="12870"/>
    <cellStyle name="Comma 2 4 2 5 3 2 2 2" xfId="25257"/>
    <cellStyle name="Comma 2 4 2 5 3 2 3" xfId="19137"/>
    <cellStyle name="Comma 2 4 2 5 3 3" xfId="9639"/>
    <cellStyle name="Comma 2 4 2 5 3 3 2" xfId="22042"/>
    <cellStyle name="Comma 2 4 2 5 3 4" xfId="14763"/>
    <cellStyle name="Comma 2 4 2 5 3 5" xfId="29351"/>
    <cellStyle name="Comma 2 4 2 5 4" xfId="4560"/>
    <cellStyle name="Comma 2 4 2 5 4 2" xfId="11123"/>
    <cellStyle name="Comma 2 4 2 5 4 2 2" xfId="23511"/>
    <cellStyle name="Comma 2 4 2 5 4 3" xfId="16992"/>
    <cellStyle name="Comma 2 4 2 5 4 4" xfId="29352"/>
    <cellStyle name="Comma 2 4 2 5 5" xfId="7482"/>
    <cellStyle name="Comma 2 4 2 5 5 2" xfId="19898"/>
    <cellStyle name="Comma 2 4 2 5 5 3" xfId="29353"/>
    <cellStyle name="Comma 2 4 2 5 6" xfId="14053"/>
    <cellStyle name="Comma 2 4 2 5 6 2" xfId="29354"/>
    <cellStyle name="Comma 2 4 2 5 7" xfId="13697"/>
    <cellStyle name="Comma 2 4 2 5 8" xfId="29349"/>
    <cellStyle name="Comma 2 4 2 6" xfId="392"/>
    <cellStyle name="Comma 2 4 2 6 2" xfId="766"/>
    <cellStyle name="Comma 2 4 2 6 2 2" xfId="4150"/>
    <cellStyle name="Comma 2 4 2 6 2 2 2" xfId="7210"/>
    <cellStyle name="Comma 2 4 2 6 2 2 2 2" xfId="13368"/>
    <cellStyle name="Comma 2 4 2 6 2 2 2 2 2" xfId="25755"/>
    <cellStyle name="Comma 2 4 2 6 2 2 2 3" xfId="19635"/>
    <cellStyle name="Comma 2 4 2 6 2 2 3" xfId="10137"/>
    <cellStyle name="Comma 2 4 2 6 2 2 3 2" xfId="22540"/>
    <cellStyle name="Comma 2 4 2 6 2 2 4" xfId="16721"/>
    <cellStyle name="Comma 2 4 2 6 2 3" xfId="6525"/>
    <cellStyle name="Comma 2 4 2 6 2 3 2" xfId="12684"/>
    <cellStyle name="Comma 2 4 2 6 2 3 2 2" xfId="25071"/>
    <cellStyle name="Comma 2 4 2 6 2 3 3" xfId="18951"/>
    <cellStyle name="Comma 2 4 2 6 2 4" xfId="9453"/>
    <cellStyle name="Comma 2 4 2 6 2 4 2" xfId="21856"/>
    <cellStyle name="Comma 2 4 2 6 2 5" xfId="14496"/>
    <cellStyle name="Comma 2 4 2 6 2 6" xfId="29356"/>
    <cellStyle name="Comma 2 4 2 6 3" xfId="1194"/>
    <cellStyle name="Comma 2 4 2 6 3 2" xfId="6712"/>
    <cellStyle name="Comma 2 4 2 6 3 2 2" xfId="12871"/>
    <cellStyle name="Comma 2 4 2 6 3 2 2 2" xfId="25258"/>
    <cellStyle name="Comma 2 4 2 6 3 2 3" xfId="19138"/>
    <cellStyle name="Comma 2 4 2 6 3 3" xfId="9640"/>
    <cellStyle name="Comma 2 4 2 6 3 3 2" xfId="22043"/>
    <cellStyle name="Comma 2 4 2 6 3 4" xfId="14764"/>
    <cellStyle name="Comma 2 4 2 6 3 5" xfId="29357"/>
    <cellStyle name="Comma 2 4 2 6 4" xfId="4561"/>
    <cellStyle name="Comma 2 4 2 6 4 2" xfId="11124"/>
    <cellStyle name="Comma 2 4 2 6 4 2 2" xfId="23512"/>
    <cellStyle name="Comma 2 4 2 6 4 3" xfId="16993"/>
    <cellStyle name="Comma 2 4 2 6 4 4" xfId="29358"/>
    <cellStyle name="Comma 2 4 2 6 5" xfId="7483"/>
    <cellStyle name="Comma 2 4 2 6 5 2" xfId="19899"/>
    <cellStyle name="Comma 2 4 2 6 5 3" xfId="29359"/>
    <cellStyle name="Comma 2 4 2 6 6" xfId="14141"/>
    <cellStyle name="Comma 2 4 2 6 7" xfId="29355"/>
    <cellStyle name="Comma 2 4 2 7" xfId="501"/>
    <cellStyle name="Comma 2 4 2 7 2" xfId="1195"/>
    <cellStyle name="Comma 2 4 2 7 2 2" xfId="6713"/>
    <cellStyle name="Comma 2 4 2 7 2 2 2" xfId="12872"/>
    <cellStyle name="Comma 2 4 2 7 2 2 2 2" xfId="25259"/>
    <cellStyle name="Comma 2 4 2 7 2 2 3" xfId="19139"/>
    <cellStyle name="Comma 2 4 2 7 2 3" xfId="9641"/>
    <cellStyle name="Comma 2 4 2 7 2 3 2" xfId="22044"/>
    <cellStyle name="Comma 2 4 2 7 2 4" xfId="14765"/>
    <cellStyle name="Comma 2 4 2 7 2 5" xfId="29361"/>
    <cellStyle name="Comma 2 4 2 7 3" xfId="4562"/>
    <cellStyle name="Comma 2 4 2 7 3 2" xfId="10897"/>
    <cellStyle name="Comma 2 4 2 7 3 2 2" xfId="23298"/>
    <cellStyle name="Comma 2 4 2 7 3 3" xfId="16994"/>
    <cellStyle name="Comma 2 4 2 7 3 4" xfId="29362"/>
    <cellStyle name="Comma 2 4 2 7 4" xfId="7484"/>
    <cellStyle name="Comma 2 4 2 7 4 2" xfId="19900"/>
    <cellStyle name="Comma 2 4 2 7 4 3" xfId="29363"/>
    <cellStyle name="Comma 2 4 2 7 5" xfId="14232"/>
    <cellStyle name="Comma 2 4 2 7 5 2" xfId="29364"/>
    <cellStyle name="Comma 2 4 2 7 6" xfId="29360"/>
    <cellStyle name="Comma 2 4 2 8" xfId="1196"/>
    <cellStyle name="Comma 2 4 2 8 2" xfId="4563"/>
    <cellStyle name="Comma 2 4 2 8 2 2" xfId="11125"/>
    <cellStyle name="Comma 2 4 2 8 2 2 2" xfId="23513"/>
    <cellStyle name="Comma 2 4 2 8 2 3" xfId="16995"/>
    <cellStyle name="Comma 2 4 2 8 3" xfId="7485"/>
    <cellStyle name="Comma 2 4 2 8 3 2" xfId="19901"/>
    <cellStyle name="Comma 2 4 2 8 4" xfId="14766"/>
    <cellStyle name="Comma 2 4 2 8 5" xfId="29365"/>
    <cellStyle name="Comma 2 4 2 9" xfId="1161"/>
    <cellStyle name="Comma 2 4 2 9 2" xfId="6690"/>
    <cellStyle name="Comma 2 4 2 9 2 2" xfId="12849"/>
    <cellStyle name="Comma 2 4 2 9 2 2 2" xfId="25236"/>
    <cellStyle name="Comma 2 4 2 9 2 3" xfId="19116"/>
    <cellStyle name="Comma 2 4 2 9 3" xfId="9618"/>
    <cellStyle name="Comma 2 4 2 9 3 2" xfId="22021"/>
    <cellStyle name="Comma 2 4 2 9 4" xfId="14731"/>
    <cellStyle name="Comma 2 4 2 9 5" xfId="29366"/>
    <cellStyle name="Comma 2 4 3" xfId="132"/>
    <cellStyle name="Comma 2 4 3 10" xfId="7486"/>
    <cellStyle name="Comma 2 4 3 10 2" xfId="19902"/>
    <cellStyle name="Comma 2 4 3 10 3" xfId="29368"/>
    <cellStyle name="Comma 2 4 3 11" xfId="13885"/>
    <cellStyle name="Comma 2 4 3 11 2" xfId="29369"/>
    <cellStyle name="Comma 2 4 3 12" xfId="13528"/>
    <cellStyle name="Comma 2 4 3 13" xfId="29367"/>
    <cellStyle name="Comma 2 4 3 2" xfId="176"/>
    <cellStyle name="Comma 2 4 3 2 10" xfId="13929"/>
    <cellStyle name="Comma 2 4 3 2 10 2" xfId="29371"/>
    <cellStyle name="Comma 2 4 3 2 11" xfId="13572"/>
    <cellStyle name="Comma 2 4 3 2 12" xfId="29370"/>
    <cellStyle name="Comma 2 4 3 2 2" xfId="267"/>
    <cellStyle name="Comma 2 4 3 2 2 10" xfId="29372"/>
    <cellStyle name="Comma 2 4 3 2 2 2" xfId="643"/>
    <cellStyle name="Comma 2 4 3 2 2 2 2" xfId="1200"/>
    <cellStyle name="Comma 2 4 3 2 2 2 2 2" xfId="6717"/>
    <cellStyle name="Comma 2 4 3 2 2 2 2 2 2" xfId="12876"/>
    <cellStyle name="Comma 2 4 3 2 2 2 2 2 2 2" xfId="25263"/>
    <cellStyle name="Comma 2 4 3 2 2 2 2 2 3" xfId="19143"/>
    <cellStyle name="Comma 2 4 3 2 2 2 2 3" xfId="9645"/>
    <cellStyle name="Comma 2 4 3 2 2 2 2 3 2" xfId="22048"/>
    <cellStyle name="Comma 2 4 3 2 2 2 2 4" xfId="14770"/>
    <cellStyle name="Comma 2 4 3 2 2 2 2 5" xfId="29374"/>
    <cellStyle name="Comma 2 4 3 2 2 2 3" xfId="4567"/>
    <cellStyle name="Comma 2 4 3 2 2 2 3 2" xfId="10600"/>
    <cellStyle name="Comma 2 4 3 2 2 2 3 2 2" xfId="23001"/>
    <cellStyle name="Comma 2 4 3 2 2 2 3 3" xfId="16999"/>
    <cellStyle name="Comma 2 4 3 2 2 2 3 4" xfId="29375"/>
    <cellStyle name="Comma 2 4 3 2 2 2 4" xfId="7489"/>
    <cellStyle name="Comma 2 4 3 2 2 2 4 2" xfId="19905"/>
    <cellStyle name="Comma 2 4 3 2 2 2 4 3" xfId="29376"/>
    <cellStyle name="Comma 2 4 3 2 2 2 5" xfId="14373"/>
    <cellStyle name="Comma 2 4 3 2 2 2 5 2" xfId="29377"/>
    <cellStyle name="Comma 2 4 3 2 2 2 6" xfId="13838"/>
    <cellStyle name="Comma 2 4 3 2 2 2 6 2" xfId="29378"/>
    <cellStyle name="Comma 2 4 3 2 2 2 7" xfId="29373"/>
    <cellStyle name="Comma 2 4 3 2 2 3" xfId="1201"/>
    <cellStyle name="Comma 2 4 3 2 2 3 2" xfId="4568"/>
    <cellStyle name="Comma 2 4 3 2 2 3 2 2" xfId="10396"/>
    <cellStyle name="Comma 2 4 3 2 2 3 2 2 2" xfId="22797"/>
    <cellStyle name="Comma 2 4 3 2 2 3 2 3" xfId="17000"/>
    <cellStyle name="Comma 2 4 3 2 2 3 2 4" xfId="29380"/>
    <cellStyle name="Comma 2 4 3 2 2 3 3" xfId="10787"/>
    <cellStyle name="Comma 2 4 3 2 2 3 3 2" xfId="23188"/>
    <cellStyle name="Comma 2 4 3 2 2 3 3 3" xfId="29381"/>
    <cellStyle name="Comma 2 4 3 2 2 3 4" xfId="7490"/>
    <cellStyle name="Comma 2 4 3 2 2 3 4 2" xfId="19906"/>
    <cellStyle name="Comma 2 4 3 2 2 3 4 3" xfId="29382"/>
    <cellStyle name="Comma 2 4 3 2 2 3 5" xfId="14771"/>
    <cellStyle name="Comma 2 4 3 2 2 3 5 2" xfId="29383"/>
    <cellStyle name="Comma 2 4 3 2 2 3 6" xfId="29379"/>
    <cellStyle name="Comma 2 4 3 2 2 4" xfId="1202"/>
    <cellStyle name="Comma 2 4 3 2 2 4 2" xfId="4569"/>
    <cellStyle name="Comma 2 4 3 2 2 4 2 2" xfId="11129"/>
    <cellStyle name="Comma 2 4 3 2 2 4 2 2 2" xfId="23517"/>
    <cellStyle name="Comma 2 4 3 2 2 4 2 3" xfId="17001"/>
    <cellStyle name="Comma 2 4 3 2 2 4 3" xfId="7491"/>
    <cellStyle name="Comma 2 4 3 2 2 4 3 2" xfId="19907"/>
    <cellStyle name="Comma 2 4 3 2 2 4 4" xfId="14772"/>
    <cellStyle name="Comma 2 4 3 2 2 4 5" xfId="29384"/>
    <cellStyle name="Comma 2 4 3 2 2 5" xfId="1199"/>
    <cellStyle name="Comma 2 4 3 2 2 5 2" xfId="6716"/>
    <cellStyle name="Comma 2 4 3 2 2 5 2 2" xfId="12875"/>
    <cellStyle name="Comma 2 4 3 2 2 5 2 2 2" xfId="25262"/>
    <cellStyle name="Comma 2 4 3 2 2 5 2 3" xfId="19142"/>
    <cellStyle name="Comma 2 4 3 2 2 5 3" xfId="9644"/>
    <cellStyle name="Comma 2 4 3 2 2 5 3 2" xfId="22047"/>
    <cellStyle name="Comma 2 4 3 2 2 5 4" xfId="14769"/>
    <cellStyle name="Comma 2 4 3 2 2 5 5" xfId="29385"/>
    <cellStyle name="Comma 2 4 3 2 2 6" xfId="4566"/>
    <cellStyle name="Comma 2 4 3 2 2 6 2" xfId="11128"/>
    <cellStyle name="Comma 2 4 3 2 2 6 2 2" xfId="23516"/>
    <cellStyle name="Comma 2 4 3 2 2 6 3" xfId="16998"/>
    <cellStyle name="Comma 2 4 3 2 2 6 4" xfId="29386"/>
    <cellStyle name="Comma 2 4 3 2 2 7" xfId="7488"/>
    <cellStyle name="Comma 2 4 3 2 2 7 2" xfId="19904"/>
    <cellStyle name="Comma 2 4 3 2 2 7 3" xfId="29387"/>
    <cellStyle name="Comma 2 4 3 2 2 8" xfId="14018"/>
    <cellStyle name="Comma 2 4 3 2 2 8 2" xfId="29388"/>
    <cellStyle name="Comma 2 4 3 2 2 9" xfId="13660"/>
    <cellStyle name="Comma 2 4 3 2 3" xfId="357"/>
    <cellStyle name="Comma 2 4 3 2 3 2" xfId="731"/>
    <cellStyle name="Comma 2 4 3 2 3 2 2" xfId="4117"/>
    <cellStyle name="Comma 2 4 3 2 3 2 2 2" xfId="7181"/>
    <cellStyle name="Comma 2 4 3 2 3 2 2 2 2" xfId="13339"/>
    <cellStyle name="Comma 2 4 3 2 3 2 2 2 2 2" xfId="25726"/>
    <cellStyle name="Comma 2 4 3 2 3 2 2 2 3" xfId="19606"/>
    <cellStyle name="Comma 2 4 3 2 3 2 2 3" xfId="10108"/>
    <cellStyle name="Comma 2 4 3 2 3 2 2 3 2" xfId="22511"/>
    <cellStyle name="Comma 2 4 3 2 3 2 2 4" xfId="16688"/>
    <cellStyle name="Comma 2 4 3 2 3 2 3" xfId="6492"/>
    <cellStyle name="Comma 2 4 3 2 3 2 3 2" xfId="12651"/>
    <cellStyle name="Comma 2 4 3 2 3 2 3 2 2" xfId="25038"/>
    <cellStyle name="Comma 2 4 3 2 3 2 3 3" xfId="18918"/>
    <cellStyle name="Comma 2 4 3 2 3 2 4" xfId="9420"/>
    <cellStyle name="Comma 2 4 3 2 3 2 4 2" xfId="21823"/>
    <cellStyle name="Comma 2 4 3 2 3 2 5" xfId="14461"/>
    <cellStyle name="Comma 2 4 3 2 3 2 6" xfId="29390"/>
    <cellStyle name="Comma 2 4 3 2 3 3" xfId="1203"/>
    <cellStyle name="Comma 2 4 3 2 3 3 2" xfId="6718"/>
    <cellStyle name="Comma 2 4 3 2 3 3 2 2" xfId="12877"/>
    <cellStyle name="Comma 2 4 3 2 3 3 2 2 2" xfId="25264"/>
    <cellStyle name="Comma 2 4 3 2 3 3 2 3" xfId="19144"/>
    <cellStyle name="Comma 2 4 3 2 3 3 3" xfId="9646"/>
    <cellStyle name="Comma 2 4 3 2 3 3 3 2" xfId="22049"/>
    <cellStyle name="Comma 2 4 3 2 3 3 4" xfId="14773"/>
    <cellStyle name="Comma 2 4 3 2 3 3 5" xfId="29391"/>
    <cellStyle name="Comma 2 4 3 2 3 4" xfId="4570"/>
    <cellStyle name="Comma 2 4 3 2 3 4 2" xfId="11130"/>
    <cellStyle name="Comma 2 4 3 2 3 4 2 2" xfId="23518"/>
    <cellStyle name="Comma 2 4 3 2 3 4 3" xfId="17002"/>
    <cellStyle name="Comma 2 4 3 2 3 4 4" xfId="29392"/>
    <cellStyle name="Comma 2 4 3 2 3 5" xfId="7492"/>
    <cellStyle name="Comma 2 4 3 2 3 5 2" xfId="19908"/>
    <cellStyle name="Comma 2 4 3 2 3 5 3" xfId="29393"/>
    <cellStyle name="Comma 2 4 3 2 3 6" xfId="14106"/>
    <cellStyle name="Comma 2 4 3 2 3 6 2" xfId="29394"/>
    <cellStyle name="Comma 2 4 3 2 3 7" xfId="13750"/>
    <cellStyle name="Comma 2 4 3 2 3 8" xfId="29389"/>
    <cellStyle name="Comma 2 4 3 2 4" xfId="445"/>
    <cellStyle name="Comma 2 4 3 2 4 2" xfId="819"/>
    <cellStyle name="Comma 2 4 3 2 4 2 2" xfId="4203"/>
    <cellStyle name="Comma 2 4 3 2 4 2 2 2" xfId="7263"/>
    <cellStyle name="Comma 2 4 3 2 4 2 2 2 2" xfId="13421"/>
    <cellStyle name="Comma 2 4 3 2 4 2 2 2 2 2" xfId="25808"/>
    <cellStyle name="Comma 2 4 3 2 4 2 2 2 3" xfId="19688"/>
    <cellStyle name="Comma 2 4 3 2 4 2 2 3" xfId="10190"/>
    <cellStyle name="Comma 2 4 3 2 4 2 2 3 2" xfId="22593"/>
    <cellStyle name="Comma 2 4 3 2 4 2 2 4" xfId="16774"/>
    <cellStyle name="Comma 2 4 3 2 4 2 3" xfId="6578"/>
    <cellStyle name="Comma 2 4 3 2 4 2 3 2" xfId="12737"/>
    <cellStyle name="Comma 2 4 3 2 4 2 3 2 2" xfId="25124"/>
    <cellStyle name="Comma 2 4 3 2 4 2 3 3" xfId="19004"/>
    <cellStyle name="Comma 2 4 3 2 4 2 4" xfId="9506"/>
    <cellStyle name="Comma 2 4 3 2 4 2 4 2" xfId="21909"/>
    <cellStyle name="Comma 2 4 3 2 4 2 5" xfId="14549"/>
    <cellStyle name="Comma 2 4 3 2 4 2 6" xfId="29396"/>
    <cellStyle name="Comma 2 4 3 2 4 3" xfId="1204"/>
    <cellStyle name="Comma 2 4 3 2 4 3 2" xfId="6719"/>
    <cellStyle name="Comma 2 4 3 2 4 3 2 2" xfId="12878"/>
    <cellStyle name="Comma 2 4 3 2 4 3 2 2 2" xfId="25265"/>
    <cellStyle name="Comma 2 4 3 2 4 3 2 3" xfId="19145"/>
    <cellStyle name="Comma 2 4 3 2 4 3 3" xfId="9647"/>
    <cellStyle name="Comma 2 4 3 2 4 3 3 2" xfId="22050"/>
    <cellStyle name="Comma 2 4 3 2 4 3 4" xfId="14774"/>
    <cellStyle name="Comma 2 4 3 2 4 3 5" xfId="29397"/>
    <cellStyle name="Comma 2 4 3 2 4 4" xfId="4571"/>
    <cellStyle name="Comma 2 4 3 2 4 4 2" xfId="11131"/>
    <cellStyle name="Comma 2 4 3 2 4 4 2 2" xfId="23519"/>
    <cellStyle name="Comma 2 4 3 2 4 4 3" xfId="17003"/>
    <cellStyle name="Comma 2 4 3 2 4 4 4" xfId="29398"/>
    <cellStyle name="Comma 2 4 3 2 4 5" xfId="7493"/>
    <cellStyle name="Comma 2 4 3 2 4 5 2" xfId="19909"/>
    <cellStyle name="Comma 2 4 3 2 4 5 3" xfId="29399"/>
    <cellStyle name="Comma 2 4 3 2 4 6" xfId="14194"/>
    <cellStyle name="Comma 2 4 3 2 4 7" xfId="29395"/>
    <cellStyle name="Comma 2 4 3 2 5" xfId="554"/>
    <cellStyle name="Comma 2 4 3 2 5 2" xfId="1205"/>
    <cellStyle name="Comma 2 4 3 2 5 2 2" xfId="6720"/>
    <cellStyle name="Comma 2 4 3 2 5 2 2 2" xfId="12879"/>
    <cellStyle name="Comma 2 4 3 2 5 2 2 2 2" xfId="25266"/>
    <cellStyle name="Comma 2 4 3 2 5 2 2 3" xfId="19146"/>
    <cellStyle name="Comma 2 4 3 2 5 2 3" xfId="9648"/>
    <cellStyle name="Comma 2 4 3 2 5 2 3 2" xfId="22051"/>
    <cellStyle name="Comma 2 4 3 2 5 2 4" xfId="14775"/>
    <cellStyle name="Comma 2 4 3 2 5 2 5" xfId="29401"/>
    <cellStyle name="Comma 2 4 3 2 5 3" xfId="4572"/>
    <cellStyle name="Comma 2 4 3 2 5 3 2" xfId="10950"/>
    <cellStyle name="Comma 2 4 3 2 5 3 2 2" xfId="23351"/>
    <cellStyle name="Comma 2 4 3 2 5 3 3" xfId="17004"/>
    <cellStyle name="Comma 2 4 3 2 5 3 4" xfId="29402"/>
    <cellStyle name="Comma 2 4 3 2 5 4" xfId="7494"/>
    <cellStyle name="Comma 2 4 3 2 5 4 2" xfId="19910"/>
    <cellStyle name="Comma 2 4 3 2 5 4 3" xfId="29403"/>
    <cellStyle name="Comma 2 4 3 2 5 5" xfId="14285"/>
    <cellStyle name="Comma 2 4 3 2 5 5 2" xfId="29404"/>
    <cellStyle name="Comma 2 4 3 2 5 6" xfId="29400"/>
    <cellStyle name="Comma 2 4 3 2 6" xfId="1206"/>
    <cellStyle name="Comma 2 4 3 2 6 2" xfId="4573"/>
    <cellStyle name="Comma 2 4 3 2 6 2 2" xfId="11132"/>
    <cellStyle name="Comma 2 4 3 2 6 2 2 2" xfId="23520"/>
    <cellStyle name="Comma 2 4 3 2 6 2 3" xfId="17005"/>
    <cellStyle name="Comma 2 4 3 2 6 3" xfId="7495"/>
    <cellStyle name="Comma 2 4 3 2 6 3 2" xfId="19911"/>
    <cellStyle name="Comma 2 4 3 2 6 4" xfId="14776"/>
    <cellStyle name="Comma 2 4 3 2 6 5" xfId="29405"/>
    <cellStyle name="Comma 2 4 3 2 7" xfId="1198"/>
    <cellStyle name="Comma 2 4 3 2 7 2" xfId="6715"/>
    <cellStyle name="Comma 2 4 3 2 7 2 2" xfId="12874"/>
    <cellStyle name="Comma 2 4 3 2 7 2 2 2" xfId="25261"/>
    <cellStyle name="Comma 2 4 3 2 7 2 3" xfId="19141"/>
    <cellStyle name="Comma 2 4 3 2 7 3" xfId="9643"/>
    <cellStyle name="Comma 2 4 3 2 7 3 2" xfId="22046"/>
    <cellStyle name="Comma 2 4 3 2 7 4" xfId="14768"/>
    <cellStyle name="Comma 2 4 3 2 7 5" xfId="29406"/>
    <cellStyle name="Comma 2 4 3 2 8" xfId="4565"/>
    <cellStyle name="Comma 2 4 3 2 8 2" xfId="11127"/>
    <cellStyle name="Comma 2 4 3 2 8 2 2" xfId="23515"/>
    <cellStyle name="Comma 2 4 3 2 8 3" xfId="16997"/>
    <cellStyle name="Comma 2 4 3 2 8 4" xfId="29407"/>
    <cellStyle name="Comma 2 4 3 2 9" xfId="7487"/>
    <cellStyle name="Comma 2 4 3 2 9 2" xfId="19903"/>
    <cellStyle name="Comma 2 4 3 2 9 3" xfId="29408"/>
    <cellStyle name="Comma 2 4 3 3" xfId="223"/>
    <cellStyle name="Comma 2 4 3 3 10" xfId="29409"/>
    <cellStyle name="Comma 2 4 3 3 2" xfId="599"/>
    <cellStyle name="Comma 2 4 3 3 2 2" xfId="1208"/>
    <cellStyle name="Comma 2 4 3 3 2 2 2" xfId="6722"/>
    <cellStyle name="Comma 2 4 3 3 2 2 2 2" xfId="12881"/>
    <cellStyle name="Comma 2 4 3 3 2 2 2 2 2" xfId="25268"/>
    <cellStyle name="Comma 2 4 3 3 2 2 2 3" xfId="19148"/>
    <cellStyle name="Comma 2 4 3 3 2 2 3" xfId="9650"/>
    <cellStyle name="Comma 2 4 3 3 2 2 3 2" xfId="22053"/>
    <cellStyle name="Comma 2 4 3 3 2 2 4" xfId="14778"/>
    <cellStyle name="Comma 2 4 3 3 2 2 5" xfId="29411"/>
    <cellStyle name="Comma 2 4 3 3 2 3" xfId="4575"/>
    <cellStyle name="Comma 2 4 3 3 2 3 2" xfId="10601"/>
    <cellStyle name="Comma 2 4 3 3 2 3 2 2" xfId="23002"/>
    <cellStyle name="Comma 2 4 3 3 2 3 3" xfId="17007"/>
    <cellStyle name="Comma 2 4 3 3 2 3 4" xfId="29412"/>
    <cellStyle name="Comma 2 4 3 3 2 4" xfId="7497"/>
    <cellStyle name="Comma 2 4 3 3 2 4 2" xfId="19913"/>
    <cellStyle name="Comma 2 4 3 3 2 4 3" xfId="29413"/>
    <cellStyle name="Comma 2 4 3 3 2 5" xfId="14329"/>
    <cellStyle name="Comma 2 4 3 3 2 5 2" xfId="29414"/>
    <cellStyle name="Comma 2 4 3 3 2 6" xfId="13794"/>
    <cellStyle name="Comma 2 4 3 3 2 6 2" xfId="29415"/>
    <cellStyle name="Comma 2 4 3 3 2 7" xfId="29410"/>
    <cellStyle name="Comma 2 4 3 3 3" xfId="1209"/>
    <cellStyle name="Comma 2 4 3 3 3 2" xfId="4576"/>
    <cellStyle name="Comma 2 4 3 3 3 2 2" xfId="10397"/>
    <cellStyle name="Comma 2 4 3 3 3 2 2 2" xfId="22798"/>
    <cellStyle name="Comma 2 4 3 3 3 2 3" xfId="17008"/>
    <cellStyle name="Comma 2 4 3 3 3 2 4" xfId="29417"/>
    <cellStyle name="Comma 2 4 3 3 3 3" xfId="10788"/>
    <cellStyle name="Comma 2 4 3 3 3 3 2" xfId="23189"/>
    <cellStyle name="Comma 2 4 3 3 3 3 3" xfId="29418"/>
    <cellStyle name="Comma 2 4 3 3 3 4" xfId="7498"/>
    <cellStyle name="Comma 2 4 3 3 3 4 2" xfId="19914"/>
    <cellStyle name="Comma 2 4 3 3 3 4 3" xfId="29419"/>
    <cellStyle name="Comma 2 4 3 3 3 5" xfId="14779"/>
    <cellStyle name="Comma 2 4 3 3 3 5 2" xfId="29420"/>
    <cellStyle name="Comma 2 4 3 3 3 6" xfId="29416"/>
    <cellStyle name="Comma 2 4 3 3 4" xfId="1210"/>
    <cellStyle name="Comma 2 4 3 3 4 2" xfId="4577"/>
    <cellStyle name="Comma 2 4 3 3 4 2 2" xfId="11134"/>
    <cellStyle name="Comma 2 4 3 3 4 2 2 2" xfId="23522"/>
    <cellStyle name="Comma 2 4 3 3 4 2 3" xfId="17009"/>
    <cellStyle name="Comma 2 4 3 3 4 3" xfId="7499"/>
    <cellStyle name="Comma 2 4 3 3 4 3 2" xfId="19915"/>
    <cellStyle name="Comma 2 4 3 3 4 4" xfId="14780"/>
    <cellStyle name="Comma 2 4 3 3 4 5" xfId="29421"/>
    <cellStyle name="Comma 2 4 3 3 5" xfId="1207"/>
    <cellStyle name="Comma 2 4 3 3 5 2" xfId="6721"/>
    <cellStyle name="Comma 2 4 3 3 5 2 2" xfId="12880"/>
    <cellStyle name="Comma 2 4 3 3 5 2 2 2" xfId="25267"/>
    <cellStyle name="Comma 2 4 3 3 5 2 3" xfId="19147"/>
    <cellStyle name="Comma 2 4 3 3 5 3" xfId="9649"/>
    <cellStyle name="Comma 2 4 3 3 5 3 2" xfId="22052"/>
    <cellStyle name="Comma 2 4 3 3 5 4" xfId="14777"/>
    <cellStyle name="Comma 2 4 3 3 5 5" xfId="29422"/>
    <cellStyle name="Comma 2 4 3 3 6" xfId="4574"/>
    <cellStyle name="Comma 2 4 3 3 6 2" xfId="11133"/>
    <cellStyle name="Comma 2 4 3 3 6 2 2" xfId="23521"/>
    <cellStyle name="Comma 2 4 3 3 6 3" xfId="17006"/>
    <cellStyle name="Comma 2 4 3 3 6 4" xfId="29423"/>
    <cellStyle name="Comma 2 4 3 3 7" xfId="7496"/>
    <cellStyle name="Comma 2 4 3 3 7 2" xfId="19912"/>
    <cellStyle name="Comma 2 4 3 3 7 3" xfId="29424"/>
    <cellStyle name="Comma 2 4 3 3 8" xfId="13974"/>
    <cellStyle name="Comma 2 4 3 3 8 2" xfId="29425"/>
    <cellStyle name="Comma 2 4 3 3 9" xfId="13616"/>
    <cellStyle name="Comma 2 4 3 4" xfId="313"/>
    <cellStyle name="Comma 2 4 3 4 2" xfId="687"/>
    <cellStyle name="Comma 2 4 3 4 2 2" xfId="4073"/>
    <cellStyle name="Comma 2 4 3 4 2 2 2" xfId="7139"/>
    <cellStyle name="Comma 2 4 3 4 2 2 2 2" xfId="13297"/>
    <cellStyle name="Comma 2 4 3 4 2 2 2 2 2" xfId="25684"/>
    <cellStyle name="Comma 2 4 3 4 2 2 2 3" xfId="19564"/>
    <cellStyle name="Comma 2 4 3 4 2 2 3" xfId="10066"/>
    <cellStyle name="Comma 2 4 3 4 2 2 3 2" xfId="22469"/>
    <cellStyle name="Comma 2 4 3 4 2 2 4" xfId="16644"/>
    <cellStyle name="Comma 2 4 3 4 2 3" xfId="6448"/>
    <cellStyle name="Comma 2 4 3 4 2 3 2" xfId="12607"/>
    <cellStyle name="Comma 2 4 3 4 2 3 2 2" xfId="24994"/>
    <cellStyle name="Comma 2 4 3 4 2 3 3" xfId="18874"/>
    <cellStyle name="Comma 2 4 3 4 2 4" xfId="9376"/>
    <cellStyle name="Comma 2 4 3 4 2 4 2" xfId="21779"/>
    <cellStyle name="Comma 2 4 3 4 2 5" xfId="14417"/>
    <cellStyle name="Comma 2 4 3 4 2 6" xfId="29427"/>
    <cellStyle name="Comma 2 4 3 4 3" xfId="1211"/>
    <cellStyle name="Comma 2 4 3 4 3 2" xfId="6723"/>
    <cellStyle name="Comma 2 4 3 4 3 2 2" xfId="12882"/>
    <cellStyle name="Comma 2 4 3 4 3 2 2 2" xfId="25269"/>
    <cellStyle name="Comma 2 4 3 4 3 2 3" xfId="19149"/>
    <cellStyle name="Comma 2 4 3 4 3 3" xfId="9651"/>
    <cellStyle name="Comma 2 4 3 4 3 3 2" xfId="22054"/>
    <cellStyle name="Comma 2 4 3 4 3 4" xfId="14781"/>
    <cellStyle name="Comma 2 4 3 4 3 5" xfId="29428"/>
    <cellStyle name="Comma 2 4 3 4 4" xfId="4578"/>
    <cellStyle name="Comma 2 4 3 4 4 2" xfId="11135"/>
    <cellStyle name="Comma 2 4 3 4 4 2 2" xfId="23523"/>
    <cellStyle name="Comma 2 4 3 4 4 3" xfId="17010"/>
    <cellStyle name="Comma 2 4 3 4 4 4" xfId="29429"/>
    <cellStyle name="Comma 2 4 3 4 5" xfId="7500"/>
    <cellStyle name="Comma 2 4 3 4 5 2" xfId="19916"/>
    <cellStyle name="Comma 2 4 3 4 5 3" xfId="29430"/>
    <cellStyle name="Comma 2 4 3 4 6" xfId="14062"/>
    <cellStyle name="Comma 2 4 3 4 6 2" xfId="29431"/>
    <cellStyle name="Comma 2 4 3 4 7" xfId="13706"/>
    <cellStyle name="Comma 2 4 3 4 8" xfId="29426"/>
    <cellStyle name="Comma 2 4 3 5" xfId="401"/>
    <cellStyle name="Comma 2 4 3 5 2" xfId="775"/>
    <cellStyle name="Comma 2 4 3 5 2 2" xfId="4159"/>
    <cellStyle name="Comma 2 4 3 5 2 2 2" xfId="7219"/>
    <cellStyle name="Comma 2 4 3 5 2 2 2 2" xfId="13377"/>
    <cellStyle name="Comma 2 4 3 5 2 2 2 2 2" xfId="25764"/>
    <cellStyle name="Comma 2 4 3 5 2 2 2 3" xfId="19644"/>
    <cellStyle name="Comma 2 4 3 5 2 2 3" xfId="10146"/>
    <cellStyle name="Comma 2 4 3 5 2 2 3 2" xfId="22549"/>
    <cellStyle name="Comma 2 4 3 5 2 2 4" xfId="16730"/>
    <cellStyle name="Comma 2 4 3 5 2 3" xfId="6534"/>
    <cellStyle name="Comma 2 4 3 5 2 3 2" xfId="12693"/>
    <cellStyle name="Comma 2 4 3 5 2 3 2 2" xfId="25080"/>
    <cellStyle name="Comma 2 4 3 5 2 3 3" xfId="18960"/>
    <cellStyle name="Comma 2 4 3 5 2 4" xfId="9462"/>
    <cellStyle name="Comma 2 4 3 5 2 4 2" xfId="21865"/>
    <cellStyle name="Comma 2 4 3 5 2 5" xfId="14505"/>
    <cellStyle name="Comma 2 4 3 5 2 6" xfId="29433"/>
    <cellStyle name="Comma 2 4 3 5 3" xfId="1212"/>
    <cellStyle name="Comma 2 4 3 5 3 2" xfId="6724"/>
    <cellStyle name="Comma 2 4 3 5 3 2 2" xfId="12883"/>
    <cellStyle name="Comma 2 4 3 5 3 2 2 2" xfId="25270"/>
    <cellStyle name="Comma 2 4 3 5 3 2 3" xfId="19150"/>
    <cellStyle name="Comma 2 4 3 5 3 3" xfId="9652"/>
    <cellStyle name="Comma 2 4 3 5 3 3 2" xfId="22055"/>
    <cellStyle name="Comma 2 4 3 5 3 4" xfId="14782"/>
    <cellStyle name="Comma 2 4 3 5 3 5" xfId="29434"/>
    <cellStyle name="Comma 2 4 3 5 4" xfId="4579"/>
    <cellStyle name="Comma 2 4 3 5 4 2" xfId="11136"/>
    <cellStyle name="Comma 2 4 3 5 4 2 2" xfId="23524"/>
    <cellStyle name="Comma 2 4 3 5 4 3" xfId="17011"/>
    <cellStyle name="Comma 2 4 3 5 4 4" xfId="29435"/>
    <cellStyle name="Comma 2 4 3 5 5" xfId="7501"/>
    <cellStyle name="Comma 2 4 3 5 5 2" xfId="19917"/>
    <cellStyle name="Comma 2 4 3 5 5 3" xfId="29436"/>
    <cellStyle name="Comma 2 4 3 5 6" xfId="14150"/>
    <cellStyle name="Comma 2 4 3 5 7" xfId="29432"/>
    <cellStyle name="Comma 2 4 3 6" xfId="510"/>
    <cellStyle name="Comma 2 4 3 6 2" xfId="1213"/>
    <cellStyle name="Comma 2 4 3 6 2 2" xfId="6725"/>
    <cellStyle name="Comma 2 4 3 6 2 2 2" xfId="12884"/>
    <cellStyle name="Comma 2 4 3 6 2 2 2 2" xfId="25271"/>
    <cellStyle name="Comma 2 4 3 6 2 2 3" xfId="19151"/>
    <cellStyle name="Comma 2 4 3 6 2 3" xfId="9653"/>
    <cellStyle name="Comma 2 4 3 6 2 3 2" xfId="22056"/>
    <cellStyle name="Comma 2 4 3 6 2 4" xfId="14783"/>
    <cellStyle name="Comma 2 4 3 6 2 5" xfId="29438"/>
    <cellStyle name="Comma 2 4 3 6 3" xfId="4580"/>
    <cellStyle name="Comma 2 4 3 6 3 2" xfId="10906"/>
    <cellStyle name="Comma 2 4 3 6 3 2 2" xfId="23307"/>
    <cellStyle name="Comma 2 4 3 6 3 3" xfId="17012"/>
    <cellStyle name="Comma 2 4 3 6 3 4" xfId="29439"/>
    <cellStyle name="Comma 2 4 3 6 4" xfId="7502"/>
    <cellStyle name="Comma 2 4 3 6 4 2" xfId="19918"/>
    <cellStyle name="Comma 2 4 3 6 4 3" xfId="29440"/>
    <cellStyle name="Comma 2 4 3 6 5" xfId="14241"/>
    <cellStyle name="Comma 2 4 3 6 5 2" xfId="29441"/>
    <cellStyle name="Comma 2 4 3 6 6" xfId="29437"/>
    <cellStyle name="Comma 2 4 3 7" xfId="1214"/>
    <cellStyle name="Comma 2 4 3 7 2" xfId="4581"/>
    <cellStyle name="Comma 2 4 3 7 2 2" xfId="11137"/>
    <cellStyle name="Comma 2 4 3 7 2 2 2" xfId="23525"/>
    <cellStyle name="Comma 2 4 3 7 2 3" xfId="17013"/>
    <cellStyle name="Comma 2 4 3 7 3" xfId="7503"/>
    <cellStyle name="Comma 2 4 3 7 3 2" xfId="19919"/>
    <cellStyle name="Comma 2 4 3 7 4" xfId="14784"/>
    <cellStyle name="Comma 2 4 3 7 5" xfId="29442"/>
    <cellStyle name="Comma 2 4 3 8" xfId="1197"/>
    <cellStyle name="Comma 2 4 3 8 2" xfId="6714"/>
    <cellStyle name="Comma 2 4 3 8 2 2" xfId="12873"/>
    <cellStyle name="Comma 2 4 3 8 2 2 2" xfId="25260"/>
    <cellStyle name="Comma 2 4 3 8 2 3" xfId="19140"/>
    <cellStyle name="Comma 2 4 3 8 3" xfId="9642"/>
    <cellStyle name="Comma 2 4 3 8 3 2" xfId="22045"/>
    <cellStyle name="Comma 2 4 3 8 4" xfId="14767"/>
    <cellStyle name="Comma 2 4 3 8 5" xfId="29443"/>
    <cellStyle name="Comma 2 4 3 9" xfId="4564"/>
    <cellStyle name="Comma 2 4 3 9 2" xfId="11126"/>
    <cellStyle name="Comma 2 4 3 9 2 2" xfId="23514"/>
    <cellStyle name="Comma 2 4 3 9 3" xfId="16996"/>
    <cellStyle name="Comma 2 4 3 9 4" xfId="29444"/>
    <cellStyle name="Comma 2 4 4" xfId="154"/>
    <cellStyle name="Comma 2 4 4 10" xfId="13907"/>
    <cellStyle name="Comma 2 4 4 10 2" xfId="29446"/>
    <cellStyle name="Comma 2 4 4 11" xfId="13550"/>
    <cellStyle name="Comma 2 4 4 12" xfId="29445"/>
    <cellStyle name="Comma 2 4 4 2" xfId="245"/>
    <cellStyle name="Comma 2 4 4 2 10" xfId="29447"/>
    <cellStyle name="Comma 2 4 4 2 2" xfId="621"/>
    <cellStyle name="Comma 2 4 4 2 2 2" xfId="1217"/>
    <cellStyle name="Comma 2 4 4 2 2 2 2" xfId="6728"/>
    <cellStyle name="Comma 2 4 4 2 2 2 2 2" xfId="12887"/>
    <cellStyle name="Comma 2 4 4 2 2 2 2 2 2" xfId="25274"/>
    <cellStyle name="Comma 2 4 4 2 2 2 2 3" xfId="19154"/>
    <cellStyle name="Comma 2 4 4 2 2 2 3" xfId="9656"/>
    <cellStyle name="Comma 2 4 4 2 2 2 3 2" xfId="22059"/>
    <cellStyle name="Comma 2 4 4 2 2 2 4" xfId="14787"/>
    <cellStyle name="Comma 2 4 4 2 2 2 5" xfId="29449"/>
    <cellStyle name="Comma 2 4 4 2 2 3" xfId="4584"/>
    <cellStyle name="Comma 2 4 4 2 2 3 2" xfId="10602"/>
    <cellStyle name="Comma 2 4 4 2 2 3 2 2" xfId="23003"/>
    <cellStyle name="Comma 2 4 4 2 2 3 3" xfId="17016"/>
    <cellStyle name="Comma 2 4 4 2 2 3 4" xfId="29450"/>
    <cellStyle name="Comma 2 4 4 2 2 4" xfId="7506"/>
    <cellStyle name="Comma 2 4 4 2 2 4 2" xfId="19922"/>
    <cellStyle name="Comma 2 4 4 2 2 4 3" xfId="29451"/>
    <cellStyle name="Comma 2 4 4 2 2 5" xfId="14351"/>
    <cellStyle name="Comma 2 4 4 2 2 5 2" xfId="29452"/>
    <cellStyle name="Comma 2 4 4 2 2 6" xfId="13816"/>
    <cellStyle name="Comma 2 4 4 2 2 6 2" xfId="29453"/>
    <cellStyle name="Comma 2 4 4 2 2 7" xfId="29448"/>
    <cellStyle name="Comma 2 4 4 2 3" xfId="1218"/>
    <cellStyle name="Comma 2 4 4 2 3 2" xfId="4585"/>
    <cellStyle name="Comma 2 4 4 2 3 2 2" xfId="10398"/>
    <cellStyle name="Comma 2 4 4 2 3 2 2 2" xfId="22799"/>
    <cellStyle name="Comma 2 4 4 2 3 2 3" xfId="17017"/>
    <cellStyle name="Comma 2 4 4 2 3 2 4" xfId="29455"/>
    <cellStyle name="Comma 2 4 4 2 3 3" xfId="10789"/>
    <cellStyle name="Comma 2 4 4 2 3 3 2" xfId="23190"/>
    <cellStyle name="Comma 2 4 4 2 3 3 3" xfId="29456"/>
    <cellStyle name="Comma 2 4 4 2 3 4" xfId="7507"/>
    <cellStyle name="Comma 2 4 4 2 3 4 2" xfId="19923"/>
    <cellStyle name="Comma 2 4 4 2 3 4 3" xfId="29457"/>
    <cellStyle name="Comma 2 4 4 2 3 5" xfId="14788"/>
    <cellStyle name="Comma 2 4 4 2 3 5 2" xfId="29458"/>
    <cellStyle name="Comma 2 4 4 2 3 6" xfId="29454"/>
    <cellStyle name="Comma 2 4 4 2 4" xfId="1219"/>
    <cellStyle name="Comma 2 4 4 2 4 2" xfId="4586"/>
    <cellStyle name="Comma 2 4 4 2 4 2 2" xfId="11140"/>
    <cellStyle name="Comma 2 4 4 2 4 2 2 2" xfId="23528"/>
    <cellStyle name="Comma 2 4 4 2 4 2 3" xfId="17018"/>
    <cellStyle name="Comma 2 4 4 2 4 3" xfId="7508"/>
    <cellStyle name="Comma 2 4 4 2 4 3 2" xfId="19924"/>
    <cellStyle name="Comma 2 4 4 2 4 4" xfId="14789"/>
    <cellStyle name="Comma 2 4 4 2 4 5" xfId="29459"/>
    <cellStyle name="Comma 2 4 4 2 5" xfId="1216"/>
    <cellStyle name="Comma 2 4 4 2 5 2" xfId="6727"/>
    <cellStyle name="Comma 2 4 4 2 5 2 2" xfId="12886"/>
    <cellStyle name="Comma 2 4 4 2 5 2 2 2" xfId="25273"/>
    <cellStyle name="Comma 2 4 4 2 5 2 3" xfId="19153"/>
    <cellStyle name="Comma 2 4 4 2 5 3" xfId="9655"/>
    <cellStyle name="Comma 2 4 4 2 5 3 2" xfId="22058"/>
    <cellStyle name="Comma 2 4 4 2 5 4" xfId="14786"/>
    <cellStyle name="Comma 2 4 4 2 5 5" xfId="29460"/>
    <cellStyle name="Comma 2 4 4 2 6" xfId="4583"/>
    <cellStyle name="Comma 2 4 4 2 6 2" xfId="11139"/>
    <cellStyle name="Comma 2 4 4 2 6 2 2" xfId="23527"/>
    <cellStyle name="Comma 2 4 4 2 6 3" xfId="17015"/>
    <cellStyle name="Comma 2 4 4 2 6 4" xfId="29461"/>
    <cellStyle name="Comma 2 4 4 2 7" xfId="7505"/>
    <cellStyle name="Comma 2 4 4 2 7 2" xfId="19921"/>
    <cellStyle name="Comma 2 4 4 2 7 3" xfId="29462"/>
    <cellStyle name="Comma 2 4 4 2 8" xfId="13996"/>
    <cellStyle name="Comma 2 4 4 2 8 2" xfId="29463"/>
    <cellStyle name="Comma 2 4 4 2 9" xfId="13638"/>
    <cellStyle name="Comma 2 4 4 3" xfId="335"/>
    <cellStyle name="Comma 2 4 4 3 2" xfId="709"/>
    <cellStyle name="Comma 2 4 4 3 2 2" xfId="4095"/>
    <cellStyle name="Comma 2 4 4 3 2 2 2" xfId="7159"/>
    <cellStyle name="Comma 2 4 4 3 2 2 2 2" xfId="13317"/>
    <cellStyle name="Comma 2 4 4 3 2 2 2 2 2" xfId="25704"/>
    <cellStyle name="Comma 2 4 4 3 2 2 2 3" xfId="19584"/>
    <cellStyle name="Comma 2 4 4 3 2 2 3" xfId="10086"/>
    <cellStyle name="Comma 2 4 4 3 2 2 3 2" xfId="22489"/>
    <cellStyle name="Comma 2 4 4 3 2 2 4" xfId="16666"/>
    <cellStyle name="Comma 2 4 4 3 2 3" xfId="6470"/>
    <cellStyle name="Comma 2 4 4 3 2 3 2" xfId="12629"/>
    <cellStyle name="Comma 2 4 4 3 2 3 2 2" xfId="25016"/>
    <cellStyle name="Comma 2 4 4 3 2 3 3" xfId="18896"/>
    <cellStyle name="Comma 2 4 4 3 2 4" xfId="9398"/>
    <cellStyle name="Comma 2 4 4 3 2 4 2" xfId="21801"/>
    <cellStyle name="Comma 2 4 4 3 2 5" xfId="14439"/>
    <cellStyle name="Comma 2 4 4 3 2 6" xfId="29465"/>
    <cellStyle name="Comma 2 4 4 3 3" xfId="1220"/>
    <cellStyle name="Comma 2 4 4 3 3 2" xfId="6729"/>
    <cellStyle name="Comma 2 4 4 3 3 2 2" xfId="12888"/>
    <cellStyle name="Comma 2 4 4 3 3 2 2 2" xfId="25275"/>
    <cellStyle name="Comma 2 4 4 3 3 2 3" xfId="19155"/>
    <cellStyle name="Comma 2 4 4 3 3 3" xfId="9657"/>
    <cellStyle name="Comma 2 4 4 3 3 3 2" xfId="22060"/>
    <cellStyle name="Comma 2 4 4 3 3 4" xfId="14790"/>
    <cellStyle name="Comma 2 4 4 3 3 5" xfId="29466"/>
    <cellStyle name="Comma 2 4 4 3 4" xfId="4587"/>
    <cellStyle name="Comma 2 4 4 3 4 2" xfId="11141"/>
    <cellStyle name="Comma 2 4 4 3 4 2 2" xfId="23529"/>
    <cellStyle name="Comma 2 4 4 3 4 3" xfId="17019"/>
    <cellStyle name="Comma 2 4 4 3 4 4" xfId="29467"/>
    <cellStyle name="Comma 2 4 4 3 5" xfId="7509"/>
    <cellStyle name="Comma 2 4 4 3 5 2" xfId="19925"/>
    <cellStyle name="Comma 2 4 4 3 5 3" xfId="29468"/>
    <cellStyle name="Comma 2 4 4 3 6" xfId="14084"/>
    <cellStyle name="Comma 2 4 4 3 6 2" xfId="29469"/>
    <cellStyle name="Comma 2 4 4 3 7" xfId="13728"/>
    <cellStyle name="Comma 2 4 4 3 8" xfId="29464"/>
    <cellStyle name="Comma 2 4 4 4" xfId="423"/>
    <cellStyle name="Comma 2 4 4 4 2" xfId="797"/>
    <cellStyle name="Comma 2 4 4 4 2 2" xfId="4181"/>
    <cellStyle name="Comma 2 4 4 4 2 2 2" xfId="7241"/>
    <cellStyle name="Comma 2 4 4 4 2 2 2 2" xfId="13399"/>
    <cellStyle name="Comma 2 4 4 4 2 2 2 2 2" xfId="25786"/>
    <cellStyle name="Comma 2 4 4 4 2 2 2 3" xfId="19666"/>
    <cellStyle name="Comma 2 4 4 4 2 2 3" xfId="10168"/>
    <cellStyle name="Comma 2 4 4 4 2 2 3 2" xfId="22571"/>
    <cellStyle name="Comma 2 4 4 4 2 2 4" xfId="16752"/>
    <cellStyle name="Comma 2 4 4 4 2 3" xfId="6556"/>
    <cellStyle name="Comma 2 4 4 4 2 3 2" xfId="12715"/>
    <cellStyle name="Comma 2 4 4 4 2 3 2 2" xfId="25102"/>
    <cellStyle name="Comma 2 4 4 4 2 3 3" xfId="18982"/>
    <cellStyle name="Comma 2 4 4 4 2 4" xfId="9484"/>
    <cellStyle name="Comma 2 4 4 4 2 4 2" xfId="21887"/>
    <cellStyle name="Comma 2 4 4 4 2 5" xfId="14527"/>
    <cellStyle name="Comma 2 4 4 4 2 6" xfId="29471"/>
    <cellStyle name="Comma 2 4 4 4 3" xfId="1221"/>
    <cellStyle name="Comma 2 4 4 4 3 2" xfId="6730"/>
    <cellStyle name="Comma 2 4 4 4 3 2 2" xfId="12889"/>
    <cellStyle name="Comma 2 4 4 4 3 2 2 2" xfId="25276"/>
    <cellStyle name="Comma 2 4 4 4 3 2 3" xfId="19156"/>
    <cellStyle name="Comma 2 4 4 4 3 3" xfId="9658"/>
    <cellStyle name="Comma 2 4 4 4 3 3 2" xfId="22061"/>
    <cellStyle name="Comma 2 4 4 4 3 4" xfId="14791"/>
    <cellStyle name="Comma 2 4 4 4 3 5" xfId="29472"/>
    <cellStyle name="Comma 2 4 4 4 4" xfId="4588"/>
    <cellStyle name="Comma 2 4 4 4 4 2" xfId="11142"/>
    <cellStyle name="Comma 2 4 4 4 4 2 2" xfId="23530"/>
    <cellStyle name="Comma 2 4 4 4 4 3" xfId="17020"/>
    <cellStyle name="Comma 2 4 4 4 4 4" xfId="29473"/>
    <cellStyle name="Comma 2 4 4 4 5" xfId="7510"/>
    <cellStyle name="Comma 2 4 4 4 5 2" xfId="19926"/>
    <cellStyle name="Comma 2 4 4 4 5 3" xfId="29474"/>
    <cellStyle name="Comma 2 4 4 4 6" xfId="14172"/>
    <cellStyle name="Comma 2 4 4 4 7" xfId="29470"/>
    <cellStyle name="Comma 2 4 4 5" xfId="532"/>
    <cellStyle name="Comma 2 4 4 5 2" xfId="1222"/>
    <cellStyle name="Comma 2 4 4 5 2 2" xfId="6731"/>
    <cellStyle name="Comma 2 4 4 5 2 2 2" xfId="12890"/>
    <cellStyle name="Comma 2 4 4 5 2 2 2 2" xfId="25277"/>
    <cellStyle name="Comma 2 4 4 5 2 2 3" xfId="19157"/>
    <cellStyle name="Comma 2 4 4 5 2 3" xfId="9659"/>
    <cellStyle name="Comma 2 4 4 5 2 3 2" xfId="22062"/>
    <cellStyle name="Comma 2 4 4 5 2 4" xfId="14792"/>
    <cellStyle name="Comma 2 4 4 5 2 5" xfId="29476"/>
    <cellStyle name="Comma 2 4 4 5 3" xfId="4589"/>
    <cellStyle name="Comma 2 4 4 5 3 2" xfId="10928"/>
    <cellStyle name="Comma 2 4 4 5 3 2 2" xfId="23329"/>
    <cellStyle name="Comma 2 4 4 5 3 3" xfId="17021"/>
    <cellStyle name="Comma 2 4 4 5 3 4" xfId="29477"/>
    <cellStyle name="Comma 2 4 4 5 4" xfId="7511"/>
    <cellStyle name="Comma 2 4 4 5 4 2" xfId="19927"/>
    <cellStyle name="Comma 2 4 4 5 4 3" xfId="29478"/>
    <cellStyle name="Comma 2 4 4 5 5" xfId="14263"/>
    <cellStyle name="Comma 2 4 4 5 5 2" xfId="29479"/>
    <cellStyle name="Comma 2 4 4 5 6" xfId="29475"/>
    <cellStyle name="Comma 2 4 4 6" xfId="1223"/>
    <cellStyle name="Comma 2 4 4 6 2" xfId="4590"/>
    <cellStyle name="Comma 2 4 4 6 2 2" xfId="11143"/>
    <cellStyle name="Comma 2 4 4 6 2 2 2" xfId="23531"/>
    <cellStyle name="Comma 2 4 4 6 2 3" xfId="17022"/>
    <cellStyle name="Comma 2 4 4 6 3" xfId="7512"/>
    <cellStyle name="Comma 2 4 4 6 3 2" xfId="19928"/>
    <cellStyle name="Comma 2 4 4 6 4" xfId="14793"/>
    <cellStyle name="Comma 2 4 4 6 5" xfId="29480"/>
    <cellStyle name="Comma 2 4 4 7" xfId="1215"/>
    <cellStyle name="Comma 2 4 4 7 2" xfId="6726"/>
    <cellStyle name="Comma 2 4 4 7 2 2" xfId="12885"/>
    <cellStyle name="Comma 2 4 4 7 2 2 2" xfId="25272"/>
    <cellStyle name="Comma 2 4 4 7 2 3" xfId="19152"/>
    <cellStyle name="Comma 2 4 4 7 3" xfId="9654"/>
    <cellStyle name="Comma 2 4 4 7 3 2" xfId="22057"/>
    <cellStyle name="Comma 2 4 4 7 4" xfId="14785"/>
    <cellStyle name="Comma 2 4 4 7 5" xfId="29481"/>
    <cellStyle name="Comma 2 4 4 8" xfId="4582"/>
    <cellStyle name="Comma 2 4 4 8 2" xfId="11138"/>
    <cellStyle name="Comma 2 4 4 8 2 2" xfId="23526"/>
    <cellStyle name="Comma 2 4 4 8 3" xfId="17014"/>
    <cellStyle name="Comma 2 4 4 8 4" xfId="29482"/>
    <cellStyle name="Comma 2 4 4 9" xfId="7504"/>
    <cellStyle name="Comma 2 4 4 9 2" xfId="19920"/>
    <cellStyle name="Comma 2 4 4 9 3" xfId="29483"/>
    <cellStyle name="Comma 2 4 5" xfId="201"/>
    <cellStyle name="Comma 2 4 5 10" xfId="29484"/>
    <cellStyle name="Comma 2 4 5 2" xfId="577"/>
    <cellStyle name="Comma 2 4 5 2 2" xfId="1225"/>
    <cellStyle name="Comma 2 4 5 2 2 2" xfId="6733"/>
    <cellStyle name="Comma 2 4 5 2 2 2 2" xfId="12892"/>
    <cellStyle name="Comma 2 4 5 2 2 2 2 2" xfId="25279"/>
    <cellStyle name="Comma 2 4 5 2 2 2 3" xfId="19159"/>
    <cellStyle name="Comma 2 4 5 2 2 3" xfId="9661"/>
    <cellStyle name="Comma 2 4 5 2 2 3 2" xfId="22064"/>
    <cellStyle name="Comma 2 4 5 2 2 4" xfId="14795"/>
    <cellStyle name="Comma 2 4 5 2 2 5" xfId="29486"/>
    <cellStyle name="Comma 2 4 5 2 3" xfId="4592"/>
    <cellStyle name="Comma 2 4 5 2 3 2" xfId="10603"/>
    <cellStyle name="Comma 2 4 5 2 3 2 2" xfId="23004"/>
    <cellStyle name="Comma 2 4 5 2 3 3" xfId="17024"/>
    <cellStyle name="Comma 2 4 5 2 3 4" xfId="29487"/>
    <cellStyle name="Comma 2 4 5 2 4" xfId="7514"/>
    <cellStyle name="Comma 2 4 5 2 4 2" xfId="19930"/>
    <cellStyle name="Comma 2 4 5 2 4 3" xfId="29488"/>
    <cellStyle name="Comma 2 4 5 2 5" xfId="14307"/>
    <cellStyle name="Comma 2 4 5 2 5 2" xfId="29489"/>
    <cellStyle name="Comma 2 4 5 2 6" xfId="13772"/>
    <cellStyle name="Comma 2 4 5 2 6 2" xfId="29490"/>
    <cellStyle name="Comma 2 4 5 2 7" xfId="29485"/>
    <cellStyle name="Comma 2 4 5 3" xfId="1226"/>
    <cellStyle name="Comma 2 4 5 3 2" xfId="4593"/>
    <cellStyle name="Comma 2 4 5 3 2 2" xfId="10399"/>
    <cellStyle name="Comma 2 4 5 3 2 2 2" xfId="22800"/>
    <cellStyle name="Comma 2 4 5 3 2 3" xfId="17025"/>
    <cellStyle name="Comma 2 4 5 3 2 4" xfId="29492"/>
    <cellStyle name="Comma 2 4 5 3 3" xfId="10790"/>
    <cellStyle name="Comma 2 4 5 3 3 2" xfId="23191"/>
    <cellStyle name="Comma 2 4 5 3 3 3" xfId="29493"/>
    <cellStyle name="Comma 2 4 5 3 4" xfId="7515"/>
    <cellStyle name="Comma 2 4 5 3 4 2" xfId="19931"/>
    <cellStyle name="Comma 2 4 5 3 4 3" xfId="29494"/>
    <cellStyle name="Comma 2 4 5 3 5" xfId="14796"/>
    <cellStyle name="Comma 2 4 5 3 5 2" xfId="29495"/>
    <cellStyle name="Comma 2 4 5 3 6" xfId="29491"/>
    <cellStyle name="Comma 2 4 5 4" xfId="1227"/>
    <cellStyle name="Comma 2 4 5 4 2" xfId="4594"/>
    <cellStyle name="Comma 2 4 5 4 2 2" xfId="11145"/>
    <cellStyle name="Comma 2 4 5 4 2 2 2" xfId="23533"/>
    <cellStyle name="Comma 2 4 5 4 2 3" xfId="17026"/>
    <cellStyle name="Comma 2 4 5 4 3" xfId="7516"/>
    <cellStyle name="Comma 2 4 5 4 3 2" xfId="19932"/>
    <cellStyle name="Comma 2 4 5 4 4" xfId="14797"/>
    <cellStyle name="Comma 2 4 5 4 5" xfId="29496"/>
    <cellStyle name="Comma 2 4 5 5" xfId="1224"/>
    <cellStyle name="Comma 2 4 5 5 2" xfId="6732"/>
    <cellStyle name="Comma 2 4 5 5 2 2" xfId="12891"/>
    <cellStyle name="Comma 2 4 5 5 2 2 2" xfId="25278"/>
    <cellStyle name="Comma 2 4 5 5 2 3" xfId="19158"/>
    <cellStyle name="Comma 2 4 5 5 3" xfId="9660"/>
    <cellStyle name="Comma 2 4 5 5 3 2" xfId="22063"/>
    <cellStyle name="Comma 2 4 5 5 4" xfId="14794"/>
    <cellStyle name="Comma 2 4 5 5 5" xfId="29497"/>
    <cellStyle name="Comma 2 4 5 6" xfId="4591"/>
    <cellStyle name="Comma 2 4 5 6 2" xfId="11144"/>
    <cellStyle name="Comma 2 4 5 6 2 2" xfId="23532"/>
    <cellStyle name="Comma 2 4 5 6 3" xfId="17023"/>
    <cellStyle name="Comma 2 4 5 6 4" xfId="29498"/>
    <cellStyle name="Comma 2 4 5 7" xfId="7513"/>
    <cellStyle name="Comma 2 4 5 7 2" xfId="19929"/>
    <cellStyle name="Comma 2 4 5 7 3" xfId="29499"/>
    <cellStyle name="Comma 2 4 5 8" xfId="13952"/>
    <cellStyle name="Comma 2 4 5 8 2" xfId="29500"/>
    <cellStyle name="Comma 2 4 5 9" xfId="13594"/>
    <cellStyle name="Comma 2 4 6" xfId="291"/>
    <cellStyle name="Comma 2 4 6 2" xfId="665"/>
    <cellStyle name="Comma 2 4 6 2 2" xfId="4057"/>
    <cellStyle name="Comma 2 4 6 2 2 2" xfId="7124"/>
    <cellStyle name="Comma 2 4 6 2 2 2 2" xfId="13282"/>
    <cellStyle name="Comma 2 4 6 2 2 2 2 2" xfId="25669"/>
    <cellStyle name="Comma 2 4 6 2 2 2 3" xfId="19549"/>
    <cellStyle name="Comma 2 4 6 2 2 3" xfId="10051"/>
    <cellStyle name="Comma 2 4 6 2 2 3 2" xfId="22454"/>
    <cellStyle name="Comma 2 4 6 2 2 4" xfId="16628"/>
    <cellStyle name="Comma 2 4 6 2 3" xfId="6432"/>
    <cellStyle name="Comma 2 4 6 2 3 2" xfId="12591"/>
    <cellStyle name="Comma 2 4 6 2 3 2 2" xfId="24978"/>
    <cellStyle name="Comma 2 4 6 2 3 3" xfId="18858"/>
    <cellStyle name="Comma 2 4 6 2 4" xfId="9360"/>
    <cellStyle name="Comma 2 4 6 2 4 2" xfId="21763"/>
    <cellStyle name="Comma 2 4 6 2 5" xfId="14395"/>
    <cellStyle name="Comma 2 4 6 2 6" xfId="29502"/>
    <cellStyle name="Comma 2 4 6 3" xfId="1228"/>
    <cellStyle name="Comma 2 4 6 3 2" xfId="6734"/>
    <cellStyle name="Comma 2 4 6 3 2 2" xfId="12893"/>
    <cellStyle name="Comma 2 4 6 3 2 2 2" xfId="25280"/>
    <cellStyle name="Comma 2 4 6 3 2 3" xfId="19160"/>
    <cellStyle name="Comma 2 4 6 3 3" xfId="9662"/>
    <cellStyle name="Comma 2 4 6 3 3 2" xfId="22065"/>
    <cellStyle name="Comma 2 4 6 3 4" xfId="14798"/>
    <cellStyle name="Comma 2 4 6 3 5" xfId="29503"/>
    <cellStyle name="Comma 2 4 6 4" xfId="4595"/>
    <cellStyle name="Comma 2 4 6 4 2" xfId="11146"/>
    <cellStyle name="Comma 2 4 6 4 2 2" xfId="23534"/>
    <cellStyle name="Comma 2 4 6 4 3" xfId="17027"/>
    <cellStyle name="Comma 2 4 6 4 4" xfId="29504"/>
    <cellStyle name="Comma 2 4 6 5" xfId="7517"/>
    <cellStyle name="Comma 2 4 6 5 2" xfId="19933"/>
    <cellStyle name="Comma 2 4 6 5 3" xfId="29505"/>
    <cellStyle name="Comma 2 4 6 6" xfId="14040"/>
    <cellStyle name="Comma 2 4 6 6 2" xfId="29506"/>
    <cellStyle name="Comma 2 4 6 7" xfId="13684"/>
    <cellStyle name="Comma 2 4 6 8" xfId="29501"/>
    <cellStyle name="Comma 2 4 7" xfId="379"/>
    <cellStyle name="Comma 2 4 7 2" xfId="753"/>
    <cellStyle name="Comma 2 4 7 2 2" xfId="4138"/>
    <cellStyle name="Comma 2 4 7 2 2 2" xfId="7202"/>
    <cellStyle name="Comma 2 4 7 2 2 2 2" xfId="13360"/>
    <cellStyle name="Comma 2 4 7 2 2 2 2 2" xfId="25747"/>
    <cellStyle name="Comma 2 4 7 2 2 2 3" xfId="19627"/>
    <cellStyle name="Comma 2 4 7 2 2 3" xfId="10129"/>
    <cellStyle name="Comma 2 4 7 2 2 3 2" xfId="22532"/>
    <cellStyle name="Comma 2 4 7 2 2 4" xfId="16709"/>
    <cellStyle name="Comma 2 4 7 2 3" xfId="6513"/>
    <cellStyle name="Comma 2 4 7 2 3 2" xfId="12672"/>
    <cellStyle name="Comma 2 4 7 2 3 2 2" xfId="25059"/>
    <cellStyle name="Comma 2 4 7 2 3 3" xfId="18939"/>
    <cellStyle name="Comma 2 4 7 2 4" xfId="9441"/>
    <cellStyle name="Comma 2 4 7 2 4 2" xfId="21844"/>
    <cellStyle name="Comma 2 4 7 2 5" xfId="14483"/>
    <cellStyle name="Comma 2 4 7 2 6" xfId="29508"/>
    <cellStyle name="Comma 2 4 7 3" xfId="1229"/>
    <cellStyle name="Comma 2 4 7 3 2" xfId="6735"/>
    <cellStyle name="Comma 2 4 7 3 2 2" xfId="12894"/>
    <cellStyle name="Comma 2 4 7 3 2 2 2" xfId="25281"/>
    <cellStyle name="Comma 2 4 7 3 2 3" xfId="19161"/>
    <cellStyle name="Comma 2 4 7 3 3" xfId="9663"/>
    <cellStyle name="Comma 2 4 7 3 3 2" xfId="22066"/>
    <cellStyle name="Comma 2 4 7 3 4" xfId="14799"/>
    <cellStyle name="Comma 2 4 7 3 5" xfId="29509"/>
    <cellStyle name="Comma 2 4 7 4" xfId="4596"/>
    <cellStyle name="Comma 2 4 7 4 2" xfId="11147"/>
    <cellStyle name="Comma 2 4 7 4 2 2" xfId="23535"/>
    <cellStyle name="Comma 2 4 7 4 3" xfId="17028"/>
    <cellStyle name="Comma 2 4 7 4 4" xfId="29510"/>
    <cellStyle name="Comma 2 4 7 5" xfId="7518"/>
    <cellStyle name="Comma 2 4 7 5 2" xfId="19934"/>
    <cellStyle name="Comma 2 4 7 5 3" xfId="29511"/>
    <cellStyle name="Comma 2 4 7 6" xfId="14128"/>
    <cellStyle name="Comma 2 4 7 7" xfId="29507"/>
    <cellStyle name="Comma 2 4 8" xfId="488"/>
    <cellStyle name="Comma 2 4 8 2" xfId="1230"/>
    <cellStyle name="Comma 2 4 8 2 2" xfId="6736"/>
    <cellStyle name="Comma 2 4 8 2 2 2" xfId="12895"/>
    <cellStyle name="Comma 2 4 8 2 2 2 2" xfId="25282"/>
    <cellStyle name="Comma 2 4 8 2 2 3" xfId="19162"/>
    <cellStyle name="Comma 2 4 8 2 3" xfId="9664"/>
    <cellStyle name="Comma 2 4 8 2 3 2" xfId="22067"/>
    <cellStyle name="Comma 2 4 8 2 4" xfId="14800"/>
    <cellStyle name="Comma 2 4 8 2 5" xfId="29513"/>
    <cellStyle name="Comma 2 4 8 3" xfId="4597"/>
    <cellStyle name="Comma 2 4 8 3 2" xfId="10888"/>
    <cellStyle name="Comma 2 4 8 3 2 2" xfId="23289"/>
    <cellStyle name="Comma 2 4 8 3 3" xfId="17029"/>
    <cellStyle name="Comma 2 4 8 3 4" xfId="29514"/>
    <cellStyle name="Comma 2 4 8 4" xfId="7519"/>
    <cellStyle name="Comma 2 4 8 4 2" xfId="19935"/>
    <cellStyle name="Comma 2 4 8 4 3" xfId="29515"/>
    <cellStyle name="Comma 2 4 8 5" xfId="14219"/>
    <cellStyle name="Comma 2 4 8 5 2" xfId="29516"/>
    <cellStyle name="Comma 2 4 8 6" xfId="29512"/>
    <cellStyle name="Comma 2 4 9" xfId="1231"/>
    <cellStyle name="Comma 2 4 9 2" xfId="4598"/>
    <cellStyle name="Comma 2 4 9 2 2" xfId="11148"/>
    <cellStyle name="Comma 2 4 9 2 2 2" xfId="23536"/>
    <cellStyle name="Comma 2 4 9 2 3" xfId="17030"/>
    <cellStyle name="Comma 2 4 9 3" xfId="7520"/>
    <cellStyle name="Comma 2 4 9 3 2" xfId="19936"/>
    <cellStyle name="Comma 2 4 9 4" xfId="14801"/>
    <cellStyle name="Comma 2 4 9 5" xfId="29517"/>
    <cellStyle name="Comma 2 5" xfId="112"/>
    <cellStyle name="Comma 2 5 10" xfId="913"/>
    <cellStyle name="Comma 2 5 10 2" xfId="6607"/>
    <cellStyle name="Comma 2 5 10 2 2" xfId="12766"/>
    <cellStyle name="Comma 2 5 10 2 2 2" xfId="25153"/>
    <cellStyle name="Comma 2 5 10 2 3" xfId="19033"/>
    <cellStyle name="Comma 2 5 10 3" xfId="9535"/>
    <cellStyle name="Comma 2 5 10 3 2" xfId="21938"/>
    <cellStyle name="Comma 2 5 10 4" xfId="14586"/>
    <cellStyle name="Comma 2 5 10 5" xfId="29519"/>
    <cellStyle name="Comma 2 5 11" xfId="4378"/>
    <cellStyle name="Comma 2 5 11 2" xfId="10996"/>
    <cellStyle name="Comma 2 5 11 2 2" xfId="23384"/>
    <cellStyle name="Comma 2 5 11 3" xfId="16815"/>
    <cellStyle name="Comma 2 5 11 4" xfId="29520"/>
    <cellStyle name="Comma 2 5 12" xfId="7301"/>
    <cellStyle name="Comma 2 5 12 2" xfId="19721"/>
    <cellStyle name="Comma 2 5 12 3" xfId="29521"/>
    <cellStyle name="Comma 2 5 13" xfId="13865"/>
    <cellStyle name="Comma 2 5 13 2" xfId="29522"/>
    <cellStyle name="Comma 2 5 14" xfId="13508"/>
    <cellStyle name="Comma 2 5 15" xfId="29518"/>
    <cellStyle name="Comma 2 5 2" xfId="125"/>
    <cellStyle name="Comma 2 5 2 10" xfId="4599"/>
    <cellStyle name="Comma 2 5 2 10 2" xfId="11149"/>
    <cellStyle name="Comma 2 5 2 10 2 2" xfId="23537"/>
    <cellStyle name="Comma 2 5 2 10 3" xfId="17031"/>
    <cellStyle name="Comma 2 5 2 10 4" xfId="29524"/>
    <cellStyle name="Comma 2 5 2 11" xfId="7521"/>
    <cellStyle name="Comma 2 5 2 11 2" xfId="19937"/>
    <cellStyle name="Comma 2 5 2 11 3" xfId="29525"/>
    <cellStyle name="Comma 2 5 2 12" xfId="13878"/>
    <cellStyle name="Comma 2 5 2 12 2" xfId="29526"/>
    <cellStyle name="Comma 2 5 2 13" xfId="13521"/>
    <cellStyle name="Comma 2 5 2 14" xfId="29523"/>
    <cellStyle name="Comma 2 5 2 2" xfId="147"/>
    <cellStyle name="Comma 2 5 2 2 10" xfId="7522"/>
    <cellStyle name="Comma 2 5 2 2 10 2" xfId="19938"/>
    <cellStyle name="Comma 2 5 2 2 10 3" xfId="29528"/>
    <cellStyle name="Comma 2 5 2 2 11" xfId="13900"/>
    <cellStyle name="Comma 2 5 2 2 11 2" xfId="29529"/>
    <cellStyle name="Comma 2 5 2 2 12" xfId="13543"/>
    <cellStyle name="Comma 2 5 2 2 13" xfId="29527"/>
    <cellStyle name="Comma 2 5 2 2 2" xfId="191"/>
    <cellStyle name="Comma 2 5 2 2 2 10" xfId="13944"/>
    <cellStyle name="Comma 2 5 2 2 2 10 2" xfId="29531"/>
    <cellStyle name="Comma 2 5 2 2 2 11" xfId="13587"/>
    <cellStyle name="Comma 2 5 2 2 2 12" xfId="29530"/>
    <cellStyle name="Comma 2 5 2 2 2 2" xfId="282"/>
    <cellStyle name="Comma 2 5 2 2 2 2 10" xfId="29532"/>
    <cellStyle name="Comma 2 5 2 2 2 2 2" xfId="658"/>
    <cellStyle name="Comma 2 5 2 2 2 2 2 2" xfId="1236"/>
    <cellStyle name="Comma 2 5 2 2 2 2 2 2 2" xfId="6741"/>
    <cellStyle name="Comma 2 5 2 2 2 2 2 2 2 2" xfId="12900"/>
    <cellStyle name="Comma 2 5 2 2 2 2 2 2 2 2 2" xfId="25287"/>
    <cellStyle name="Comma 2 5 2 2 2 2 2 2 2 3" xfId="19167"/>
    <cellStyle name="Comma 2 5 2 2 2 2 2 2 3" xfId="9669"/>
    <cellStyle name="Comma 2 5 2 2 2 2 2 2 3 2" xfId="22072"/>
    <cellStyle name="Comma 2 5 2 2 2 2 2 2 4" xfId="14806"/>
    <cellStyle name="Comma 2 5 2 2 2 2 2 2 5" xfId="29534"/>
    <cellStyle name="Comma 2 5 2 2 2 2 2 3" xfId="4603"/>
    <cellStyle name="Comma 2 5 2 2 2 2 2 3 2" xfId="10604"/>
    <cellStyle name="Comma 2 5 2 2 2 2 2 3 2 2" xfId="23005"/>
    <cellStyle name="Comma 2 5 2 2 2 2 2 3 3" xfId="17035"/>
    <cellStyle name="Comma 2 5 2 2 2 2 2 3 4" xfId="29535"/>
    <cellStyle name="Comma 2 5 2 2 2 2 2 4" xfId="7525"/>
    <cellStyle name="Comma 2 5 2 2 2 2 2 4 2" xfId="19941"/>
    <cellStyle name="Comma 2 5 2 2 2 2 2 4 3" xfId="29536"/>
    <cellStyle name="Comma 2 5 2 2 2 2 2 5" xfId="14388"/>
    <cellStyle name="Comma 2 5 2 2 2 2 2 5 2" xfId="29537"/>
    <cellStyle name="Comma 2 5 2 2 2 2 2 6" xfId="13853"/>
    <cellStyle name="Comma 2 5 2 2 2 2 2 6 2" xfId="29538"/>
    <cellStyle name="Comma 2 5 2 2 2 2 2 7" xfId="29533"/>
    <cellStyle name="Comma 2 5 2 2 2 2 3" xfId="1237"/>
    <cellStyle name="Comma 2 5 2 2 2 2 3 2" xfId="4604"/>
    <cellStyle name="Comma 2 5 2 2 2 2 3 2 2" xfId="10400"/>
    <cellStyle name="Comma 2 5 2 2 2 2 3 2 2 2" xfId="22801"/>
    <cellStyle name="Comma 2 5 2 2 2 2 3 2 3" xfId="17036"/>
    <cellStyle name="Comma 2 5 2 2 2 2 3 2 4" xfId="29540"/>
    <cellStyle name="Comma 2 5 2 2 2 2 3 3" xfId="10791"/>
    <cellStyle name="Comma 2 5 2 2 2 2 3 3 2" xfId="23192"/>
    <cellStyle name="Comma 2 5 2 2 2 2 3 3 3" xfId="29541"/>
    <cellStyle name="Comma 2 5 2 2 2 2 3 4" xfId="7526"/>
    <cellStyle name="Comma 2 5 2 2 2 2 3 4 2" xfId="19942"/>
    <cellStyle name="Comma 2 5 2 2 2 2 3 4 3" xfId="29542"/>
    <cellStyle name="Comma 2 5 2 2 2 2 3 5" xfId="14807"/>
    <cellStyle name="Comma 2 5 2 2 2 2 3 5 2" xfId="29543"/>
    <cellStyle name="Comma 2 5 2 2 2 2 3 6" xfId="29539"/>
    <cellStyle name="Comma 2 5 2 2 2 2 4" xfId="1238"/>
    <cellStyle name="Comma 2 5 2 2 2 2 4 2" xfId="4605"/>
    <cellStyle name="Comma 2 5 2 2 2 2 4 2 2" xfId="11153"/>
    <cellStyle name="Comma 2 5 2 2 2 2 4 2 2 2" xfId="23541"/>
    <cellStyle name="Comma 2 5 2 2 2 2 4 2 3" xfId="17037"/>
    <cellStyle name="Comma 2 5 2 2 2 2 4 3" xfId="7527"/>
    <cellStyle name="Comma 2 5 2 2 2 2 4 3 2" xfId="19943"/>
    <cellStyle name="Comma 2 5 2 2 2 2 4 4" xfId="14808"/>
    <cellStyle name="Comma 2 5 2 2 2 2 4 5" xfId="29544"/>
    <cellStyle name="Comma 2 5 2 2 2 2 5" xfId="1235"/>
    <cellStyle name="Comma 2 5 2 2 2 2 5 2" xfId="6740"/>
    <cellStyle name="Comma 2 5 2 2 2 2 5 2 2" xfId="12899"/>
    <cellStyle name="Comma 2 5 2 2 2 2 5 2 2 2" xfId="25286"/>
    <cellStyle name="Comma 2 5 2 2 2 2 5 2 3" xfId="19166"/>
    <cellStyle name="Comma 2 5 2 2 2 2 5 3" xfId="9668"/>
    <cellStyle name="Comma 2 5 2 2 2 2 5 3 2" xfId="22071"/>
    <cellStyle name="Comma 2 5 2 2 2 2 5 4" xfId="14805"/>
    <cellStyle name="Comma 2 5 2 2 2 2 5 5" xfId="29545"/>
    <cellStyle name="Comma 2 5 2 2 2 2 6" xfId="4602"/>
    <cellStyle name="Comma 2 5 2 2 2 2 6 2" xfId="11152"/>
    <cellStyle name="Comma 2 5 2 2 2 2 6 2 2" xfId="23540"/>
    <cellStyle name="Comma 2 5 2 2 2 2 6 3" xfId="17034"/>
    <cellStyle name="Comma 2 5 2 2 2 2 6 4" xfId="29546"/>
    <cellStyle name="Comma 2 5 2 2 2 2 7" xfId="7524"/>
    <cellStyle name="Comma 2 5 2 2 2 2 7 2" xfId="19940"/>
    <cellStyle name="Comma 2 5 2 2 2 2 7 3" xfId="29547"/>
    <cellStyle name="Comma 2 5 2 2 2 2 8" xfId="14033"/>
    <cellStyle name="Comma 2 5 2 2 2 2 8 2" xfId="29548"/>
    <cellStyle name="Comma 2 5 2 2 2 2 9" xfId="13675"/>
    <cellStyle name="Comma 2 5 2 2 2 3" xfId="372"/>
    <cellStyle name="Comma 2 5 2 2 2 3 2" xfId="746"/>
    <cellStyle name="Comma 2 5 2 2 2 3 2 2" xfId="4132"/>
    <cellStyle name="Comma 2 5 2 2 2 3 2 2 2" xfId="7196"/>
    <cellStyle name="Comma 2 5 2 2 2 3 2 2 2 2" xfId="13354"/>
    <cellStyle name="Comma 2 5 2 2 2 3 2 2 2 2 2" xfId="25741"/>
    <cellStyle name="Comma 2 5 2 2 2 3 2 2 2 3" xfId="19621"/>
    <cellStyle name="Comma 2 5 2 2 2 3 2 2 3" xfId="10123"/>
    <cellStyle name="Comma 2 5 2 2 2 3 2 2 3 2" xfId="22526"/>
    <cellStyle name="Comma 2 5 2 2 2 3 2 2 4" xfId="16703"/>
    <cellStyle name="Comma 2 5 2 2 2 3 2 3" xfId="6507"/>
    <cellStyle name="Comma 2 5 2 2 2 3 2 3 2" xfId="12666"/>
    <cellStyle name="Comma 2 5 2 2 2 3 2 3 2 2" xfId="25053"/>
    <cellStyle name="Comma 2 5 2 2 2 3 2 3 3" xfId="18933"/>
    <cellStyle name="Comma 2 5 2 2 2 3 2 4" xfId="9435"/>
    <cellStyle name="Comma 2 5 2 2 2 3 2 4 2" xfId="21838"/>
    <cellStyle name="Comma 2 5 2 2 2 3 2 5" xfId="14476"/>
    <cellStyle name="Comma 2 5 2 2 2 3 2 6" xfId="29550"/>
    <cellStyle name="Comma 2 5 2 2 2 3 3" xfId="1239"/>
    <cellStyle name="Comma 2 5 2 2 2 3 3 2" xfId="6742"/>
    <cellStyle name="Comma 2 5 2 2 2 3 3 2 2" xfId="12901"/>
    <cellStyle name="Comma 2 5 2 2 2 3 3 2 2 2" xfId="25288"/>
    <cellStyle name="Comma 2 5 2 2 2 3 3 2 3" xfId="19168"/>
    <cellStyle name="Comma 2 5 2 2 2 3 3 3" xfId="9670"/>
    <cellStyle name="Comma 2 5 2 2 2 3 3 3 2" xfId="22073"/>
    <cellStyle name="Comma 2 5 2 2 2 3 3 4" xfId="14809"/>
    <cellStyle name="Comma 2 5 2 2 2 3 3 5" xfId="29551"/>
    <cellStyle name="Comma 2 5 2 2 2 3 4" xfId="4606"/>
    <cellStyle name="Comma 2 5 2 2 2 3 4 2" xfId="11154"/>
    <cellStyle name="Comma 2 5 2 2 2 3 4 2 2" xfId="23542"/>
    <cellStyle name="Comma 2 5 2 2 2 3 4 3" xfId="17038"/>
    <cellStyle name="Comma 2 5 2 2 2 3 4 4" xfId="29552"/>
    <cellStyle name="Comma 2 5 2 2 2 3 5" xfId="7528"/>
    <cellStyle name="Comma 2 5 2 2 2 3 5 2" xfId="19944"/>
    <cellStyle name="Comma 2 5 2 2 2 3 5 3" xfId="29553"/>
    <cellStyle name="Comma 2 5 2 2 2 3 6" xfId="14121"/>
    <cellStyle name="Comma 2 5 2 2 2 3 6 2" xfId="29554"/>
    <cellStyle name="Comma 2 5 2 2 2 3 7" xfId="13765"/>
    <cellStyle name="Comma 2 5 2 2 2 3 8" xfId="29549"/>
    <cellStyle name="Comma 2 5 2 2 2 4" xfId="460"/>
    <cellStyle name="Comma 2 5 2 2 2 4 2" xfId="834"/>
    <cellStyle name="Comma 2 5 2 2 2 4 2 2" xfId="4218"/>
    <cellStyle name="Comma 2 5 2 2 2 4 2 2 2" xfId="7278"/>
    <cellStyle name="Comma 2 5 2 2 2 4 2 2 2 2" xfId="13436"/>
    <cellStyle name="Comma 2 5 2 2 2 4 2 2 2 2 2" xfId="25823"/>
    <cellStyle name="Comma 2 5 2 2 2 4 2 2 2 3" xfId="19703"/>
    <cellStyle name="Comma 2 5 2 2 2 4 2 2 3" xfId="10205"/>
    <cellStyle name="Comma 2 5 2 2 2 4 2 2 3 2" xfId="22608"/>
    <cellStyle name="Comma 2 5 2 2 2 4 2 2 4" xfId="16789"/>
    <cellStyle name="Comma 2 5 2 2 2 4 2 3" xfId="6593"/>
    <cellStyle name="Comma 2 5 2 2 2 4 2 3 2" xfId="12752"/>
    <cellStyle name="Comma 2 5 2 2 2 4 2 3 2 2" xfId="25139"/>
    <cellStyle name="Comma 2 5 2 2 2 4 2 3 3" xfId="19019"/>
    <cellStyle name="Comma 2 5 2 2 2 4 2 4" xfId="9521"/>
    <cellStyle name="Comma 2 5 2 2 2 4 2 4 2" xfId="21924"/>
    <cellStyle name="Comma 2 5 2 2 2 4 2 5" xfId="14564"/>
    <cellStyle name="Comma 2 5 2 2 2 4 2 6" xfId="29556"/>
    <cellStyle name="Comma 2 5 2 2 2 4 3" xfId="1240"/>
    <cellStyle name="Comma 2 5 2 2 2 4 3 2" xfId="6743"/>
    <cellStyle name="Comma 2 5 2 2 2 4 3 2 2" xfId="12902"/>
    <cellStyle name="Comma 2 5 2 2 2 4 3 2 2 2" xfId="25289"/>
    <cellStyle name="Comma 2 5 2 2 2 4 3 2 3" xfId="19169"/>
    <cellStyle name="Comma 2 5 2 2 2 4 3 3" xfId="9671"/>
    <cellStyle name="Comma 2 5 2 2 2 4 3 3 2" xfId="22074"/>
    <cellStyle name="Comma 2 5 2 2 2 4 3 4" xfId="14810"/>
    <cellStyle name="Comma 2 5 2 2 2 4 3 5" xfId="29557"/>
    <cellStyle name="Comma 2 5 2 2 2 4 4" xfId="4607"/>
    <cellStyle name="Comma 2 5 2 2 2 4 4 2" xfId="11155"/>
    <cellStyle name="Comma 2 5 2 2 2 4 4 2 2" xfId="23543"/>
    <cellStyle name="Comma 2 5 2 2 2 4 4 3" xfId="17039"/>
    <cellStyle name="Comma 2 5 2 2 2 4 4 4" xfId="29558"/>
    <cellStyle name="Comma 2 5 2 2 2 4 5" xfId="7529"/>
    <cellStyle name="Comma 2 5 2 2 2 4 5 2" xfId="19945"/>
    <cellStyle name="Comma 2 5 2 2 2 4 5 3" xfId="29559"/>
    <cellStyle name="Comma 2 5 2 2 2 4 6" xfId="14209"/>
    <cellStyle name="Comma 2 5 2 2 2 4 7" xfId="29555"/>
    <cellStyle name="Comma 2 5 2 2 2 5" xfId="569"/>
    <cellStyle name="Comma 2 5 2 2 2 5 2" xfId="1241"/>
    <cellStyle name="Comma 2 5 2 2 2 5 2 2" xfId="6744"/>
    <cellStyle name="Comma 2 5 2 2 2 5 2 2 2" xfId="12903"/>
    <cellStyle name="Comma 2 5 2 2 2 5 2 2 2 2" xfId="25290"/>
    <cellStyle name="Comma 2 5 2 2 2 5 2 2 3" xfId="19170"/>
    <cellStyle name="Comma 2 5 2 2 2 5 2 3" xfId="9672"/>
    <cellStyle name="Comma 2 5 2 2 2 5 2 3 2" xfId="22075"/>
    <cellStyle name="Comma 2 5 2 2 2 5 2 4" xfId="14811"/>
    <cellStyle name="Comma 2 5 2 2 2 5 2 5" xfId="29561"/>
    <cellStyle name="Comma 2 5 2 2 2 5 3" xfId="4608"/>
    <cellStyle name="Comma 2 5 2 2 2 5 3 2" xfId="10965"/>
    <cellStyle name="Comma 2 5 2 2 2 5 3 2 2" xfId="23366"/>
    <cellStyle name="Comma 2 5 2 2 2 5 3 3" xfId="17040"/>
    <cellStyle name="Comma 2 5 2 2 2 5 3 4" xfId="29562"/>
    <cellStyle name="Comma 2 5 2 2 2 5 4" xfId="7530"/>
    <cellStyle name="Comma 2 5 2 2 2 5 4 2" xfId="19946"/>
    <cellStyle name="Comma 2 5 2 2 2 5 4 3" xfId="29563"/>
    <cellStyle name="Comma 2 5 2 2 2 5 5" xfId="14300"/>
    <cellStyle name="Comma 2 5 2 2 2 5 5 2" xfId="29564"/>
    <cellStyle name="Comma 2 5 2 2 2 5 6" xfId="29560"/>
    <cellStyle name="Comma 2 5 2 2 2 6" xfId="1242"/>
    <cellStyle name="Comma 2 5 2 2 2 6 2" xfId="4609"/>
    <cellStyle name="Comma 2 5 2 2 2 6 2 2" xfId="11156"/>
    <cellStyle name="Comma 2 5 2 2 2 6 2 2 2" xfId="23544"/>
    <cellStyle name="Comma 2 5 2 2 2 6 2 3" xfId="17041"/>
    <cellStyle name="Comma 2 5 2 2 2 6 3" xfId="7531"/>
    <cellStyle name="Comma 2 5 2 2 2 6 3 2" xfId="19947"/>
    <cellStyle name="Comma 2 5 2 2 2 6 4" xfId="14812"/>
    <cellStyle name="Comma 2 5 2 2 2 6 5" xfId="29565"/>
    <cellStyle name="Comma 2 5 2 2 2 7" xfId="1234"/>
    <cellStyle name="Comma 2 5 2 2 2 7 2" xfId="6739"/>
    <cellStyle name="Comma 2 5 2 2 2 7 2 2" xfId="12898"/>
    <cellStyle name="Comma 2 5 2 2 2 7 2 2 2" xfId="25285"/>
    <cellStyle name="Comma 2 5 2 2 2 7 2 3" xfId="19165"/>
    <cellStyle name="Comma 2 5 2 2 2 7 3" xfId="9667"/>
    <cellStyle name="Comma 2 5 2 2 2 7 3 2" xfId="22070"/>
    <cellStyle name="Comma 2 5 2 2 2 7 4" xfId="14804"/>
    <cellStyle name="Comma 2 5 2 2 2 7 5" xfId="29566"/>
    <cellStyle name="Comma 2 5 2 2 2 8" xfId="4601"/>
    <cellStyle name="Comma 2 5 2 2 2 8 2" xfId="11151"/>
    <cellStyle name="Comma 2 5 2 2 2 8 2 2" xfId="23539"/>
    <cellStyle name="Comma 2 5 2 2 2 8 3" xfId="17033"/>
    <cellStyle name="Comma 2 5 2 2 2 8 4" xfId="29567"/>
    <cellStyle name="Comma 2 5 2 2 2 9" xfId="7523"/>
    <cellStyle name="Comma 2 5 2 2 2 9 2" xfId="19939"/>
    <cellStyle name="Comma 2 5 2 2 2 9 3" xfId="29568"/>
    <cellStyle name="Comma 2 5 2 2 3" xfId="238"/>
    <cellStyle name="Comma 2 5 2 2 3 10" xfId="29569"/>
    <cellStyle name="Comma 2 5 2 2 3 2" xfId="614"/>
    <cellStyle name="Comma 2 5 2 2 3 2 2" xfId="1244"/>
    <cellStyle name="Comma 2 5 2 2 3 2 2 2" xfId="6746"/>
    <cellStyle name="Comma 2 5 2 2 3 2 2 2 2" xfId="12905"/>
    <cellStyle name="Comma 2 5 2 2 3 2 2 2 2 2" xfId="25292"/>
    <cellStyle name="Comma 2 5 2 2 3 2 2 2 3" xfId="19172"/>
    <cellStyle name="Comma 2 5 2 2 3 2 2 3" xfId="9674"/>
    <cellStyle name="Comma 2 5 2 2 3 2 2 3 2" xfId="22077"/>
    <cellStyle name="Comma 2 5 2 2 3 2 2 4" xfId="14814"/>
    <cellStyle name="Comma 2 5 2 2 3 2 2 5" xfId="29571"/>
    <cellStyle name="Comma 2 5 2 2 3 2 3" xfId="4611"/>
    <cellStyle name="Comma 2 5 2 2 3 2 3 2" xfId="10605"/>
    <cellStyle name="Comma 2 5 2 2 3 2 3 2 2" xfId="23006"/>
    <cellStyle name="Comma 2 5 2 2 3 2 3 3" xfId="17043"/>
    <cellStyle name="Comma 2 5 2 2 3 2 3 4" xfId="29572"/>
    <cellStyle name="Comma 2 5 2 2 3 2 4" xfId="7533"/>
    <cellStyle name="Comma 2 5 2 2 3 2 4 2" xfId="19949"/>
    <cellStyle name="Comma 2 5 2 2 3 2 4 3" xfId="29573"/>
    <cellStyle name="Comma 2 5 2 2 3 2 5" xfId="14344"/>
    <cellStyle name="Comma 2 5 2 2 3 2 5 2" xfId="29574"/>
    <cellStyle name="Comma 2 5 2 2 3 2 6" xfId="13809"/>
    <cellStyle name="Comma 2 5 2 2 3 2 6 2" xfId="29575"/>
    <cellStyle name="Comma 2 5 2 2 3 2 7" xfId="29570"/>
    <cellStyle name="Comma 2 5 2 2 3 3" xfId="1245"/>
    <cellStyle name="Comma 2 5 2 2 3 3 2" xfId="4612"/>
    <cellStyle name="Comma 2 5 2 2 3 3 2 2" xfId="10401"/>
    <cellStyle name="Comma 2 5 2 2 3 3 2 2 2" xfId="22802"/>
    <cellStyle name="Comma 2 5 2 2 3 3 2 3" xfId="17044"/>
    <cellStyle name="Comma 2 5 2 2 3 3 2 4" xfId="29577"/>
    <cellStyle name="Comma 2 5 2 2 3 3 3" xfId="10792"/>
    <cellStyle name="Comma 2 5 2 2 3 3 3 2" xfId="23193"/>
    <cellStyle name="Comma 2 5 2 2 3 3 3 3" xfId="29578"/>
    <cellStyle name="Comma 2 5 2 2 3 3 4" xfId="7534"/>
    <cellStyle name="Comma 2 5 2 2 3 3 4 2" xfId="19950"/>
    <cellStyle name="Comma 2 5 2 2 3 3 4 3" xfId="29579"/>
    <cellStyle name="Comma 2 5 2 2 3 3 5" xfId="14815"/>
    <cellStyle name="Comma 2 5 2 2 3 3 5 2" xfId="29580"/>
    <cellStyle name="Comma 2 5 2 2 3 3 6" xfId="29576"/>
    <cellStyle name="Comma 2 5 2 2 3 4" xfId="1246"/>
    <cellStyle name="Comma 2 5 2 2 3 4 2" xfId="4613"/>
    <cellStyle name="Comma 2 5 2 2 3 4 2 2" xfId="11158"/>
    <cellStyle name="Comma 2 5 2 2 3 4 2 2 2" xfId="23546"/>
    <cellStyle name="Comma 2 5 2 2 3 4 2 3" xfId="17045"/>
    <cellStyle name="Comma 2 5 2 2 3 4 3" xfId="7535"/>
    <cellStyle name="Comma 2 5 2 2 3 4 3 2" xfId="19951"/>
    <cellStyle name="Comma 2 5 2 2 3 4 4" xfId="14816"/>
    <cellStyle name="Comma 2 5 2 2 3 4 5" xfId="29581"/>
    <cellStyle name="Comma 2 5 2 2 3 5" xfId="1243"/>
    <cellStyle name="Comma 2 5 2 2 3 5 2" xfId="6745"/>
    <cellStyle name="Comma 2 5 2 2 3 5 2 2" xfId="12904"/>
    <cellStyle name="Comma 2 5 2 2 3 5 2 2 2" xfId="25291"/>
    <cellStyle name="Comma 2 5 2 2 3 5 2 3" xfId="19171"/>
    <cellStyle name="Comma 2 5 2 2 3 5 3" xfId="9673"/>
    <cellStyle name="Comma 2 5 2 2 3 5 3 2" xfId="22076"/>
    <cellStyle name="Comma 2 5 2 2 3 5 4" xfId="14813"/>
    <cellStyle name="Comma 2 5 2 2 3 5 5" xfId="29582"/>
    <cellStyle name="Comma 2 5 2 2 3 6" xfId="4610"/>
    <cellStyle name="Comma 2 5 2 2 3 6 2" xfId="11157"/>
    <cellStyle name="Comma 2 5 2 2 3 6 2 2" xfId="23545"/>
    <cellStyle name="Comma 2 5 2 2 3 6 3" xfId="17042"/>
    <cellStyle name="Comma 2 5 2 2 3 6 4" xfId="29583"/>
    <cellStyle name="Comma 2 5 2 2 3 7" xfId="7532"/>
    <cellStyle name="Comma 2 5 2 2 3 7 2" xfId="19948"/>
    <cellStyle name="Comma 2 5 2 2 3 7 3" xfId="29584"/>
    <cellStyle name="Comma 2 5 2 2 3 8" xfId="13989"/>
    <cellStyle name="Comma 2 5 2 2 3 8 2" xfId="29585"/>
    <cellStyle name="Comma 2 5 2 2 3 9" xfId="13631"/>
    <cellStyle name="Comma 2 5 2 2 4" xfId="328"/>
    <cellStyle name="Comma 2 5 2 2 4 2" xfId="702"/>
    <cellStyle name="Comma 2 5 2 2 4 2 2" xfId="4088"/>
    <cellStyle name="Comma 2 5 2 2 4 2 2 2" xfId="7152"/>
    <cellStyle name="Comma 2 5 2 2 4 2 2 2 2" xfId="13310"/>
    <cellStyle name="Comma 2 5 2 2 4 2 2 2 2 2" xfId="25697"/>
    <cellStyle name="Comma 2 5 2 2 4 2 2 2 3" xfId="19577"/>
    <cellStyle name="Comma 2 5 2 2 4 2 2 3" xfId="10079"/>
    <cellStyle name="Comma 2 5 2 2 4 2 2 3 2" xfId="22482"/>
    <cellStyle name="Comma 2 5 2 2 4 2 2 4" xfId="16659"/>
    <cellStyle name="Comma 2 5 2 2 4 2 3" xfId="6463"/>
    <cellStyle name="Comma 2 5 2 2 4 2 3 2" xfId="12622"/>
    <cellStyle name="Comma 2 5 2 2 4 2 3 2 2" xfId="25009"/>
    <cellStyle name="Comma 2 5 2 2 4 2 3 3" xfId="18889"/>
    <cellStyle name="Comma 2 5 2 2 4 2 4" xfId="9391"/>
    <cellStyle name="Comma 2 5 2 2 4 2 4 2" xfId="21794"/>
    <cellStyle name="Comma 2 5 2 2 4 2 5" xfId="14432"/>
    <cellStyle name="Comma 2 5 2 2 4 2 6" xfId="29587"/>
    <cellStyle name="Comma 2 5 2 2 4 3" xfId="1247"/>
    <cellStyle name="Comma 2 5 2 2 4 3 2" xfId="6747"/>
    <cellStyle name="Comma 2 5 2 2 4 3 2 2" xfId="12906"/>
    <cellStyle name="Comma 2 5 2 2 4 3 2 2 2" xfId="25293"/>
    <cellStyle name="Comma 2 5 2 2 4 3 2 3" xfId="19173"/>
    <cellStyle name="Comma 2 5 2 2 4 3 3" xfId="9675"/>
    <cellStyle name="Comma 2 5 2 2 4 3 3 2" xfId="22078"/>
    <cellStyle name="Comma 2 5 2 2 4 3 4" xfId="14817"/>
    <cellStyle name="Comma 2 5 2 2 4 3 5" xfId="29588"/>
    <cellStyle name="Comma 2 5 2 2 4 4" xfId="4614"/>
    <cellStyle name="Comma 2 5 2 2 4 4 2" xfId="11159"/>
    <cellStyle name="Comma 2 5 2 2 4 4 2 2" xfId="23547"/>
    <cellStyle name="Comma 2 5 2 2 4 4 3" xfId="17046"/>
    <cellStyle name="Comma 2 5 2 2 4 4 4" xfId="29589"/>
    <cellStyle name="Comma 2 5 2 2 4 5" xfId="7536"/>
    <cellStyle name="Comma 2 5 2 2 4 5 2" xfId="19952"/>
    <cellStyle name="Comma 2 5 2 2 4 5 3" xfId="29590"/>
    <cellStyle name="Comma 2 5 2 2 4 6" xfId="14077"/>
    <cellStyle name="Comma 2 5 2 2 4 6 2" xfId="29591"/>
    <cellStyle name="Comma 2 5 2 2 4 7" xfId="13721"/>
    <cellStyle name="Comma 2 5 2 2 4 8" xfId="29586"/>
    <cellStyle name="Comma 2 5 2 2 5" xfId="416"/>
    <cellStyle name="Comma 2 5 2 2 5 2" xfId="790"/>
    <cellStyle name="Comma 2 5 2 2 5 2 2" xfId="4174"/>
    <cellStyle name="Comma 2 5 2 2 5 2 2 2" xfId="7234"/>
    <cellStyle name="Comma 2 5 2 2 5 2 2 2 2" xfId="13392"/>
    <cellStyle name="Comma 2 5 2 2 5 2 2 2 2 2" xfId="25779"/>
    <cellStyle name="Comma 2 5 2 2 5 2 2 2 3" xfId="19659"/>
    <cellStyle name="Comma 2 5 2 2 5 2 2 3" xfId="10161"/>
    <cellStyle name="Comma 2 5 2 2 5 2 2 3 2" xfId="22564"/>
    <cellStyle name="Comma 2 5 2 2 5 2 2 4" xfId="16745"/>
    <cellStyle name="Comma 2 5 2 2 5 2 3" xfId="6549"/>
    <cellStyle name="Comma 2 5 2 2 5 2 3 2" xfId="12708"/>
    <cellStyle name="Comma 2 5 2 2 5 2 3 2 2" xfId="25095"/>
    <cellStyle name="Comma 2 5 2 2 5 2 3 3" xfId="18975"/>
    <cellStyle name="Comma 2 5 2 2 5 2 4" xfId="9477"/>
    <cellStyle name="Comma 2 5 2 2 5 2 4 2" xfId="21880"/>
    <cellStyle name="Comma 2 5 2 2 5 2 5" xfId="14520"/>
    <cellStyle name="Comma 2 5 2 2 5 2 6" xfId="29593"/>
    <cellStyle name="Comma 2 5 2 2 5 3" xfId="1248"/>
    <cellStyle name="Comma 2 5 2 2 5 3 2" xfId="6748"/>
    <cellStyle name="Comma 2 5 2 2 5 3 2 2" xfId="12907"/>
    <cellStyle name="Comma 2 5 2 2 5 3 2 2 2" xfId="25294"/>
    <cellStyle name="Comma 2 5 2 2 5 3 2 3" xfId="19174"/>
    <cellStyle name="Comma 2 5 2 2 5 3 3" xfId="9676"/>
    <cellStyle name="Comma 2 5 2 2 5 3 3 2" xfId="22079"/>
    <cellStyle name="Comma 2 5 2 2 5 3 4" xfId="14818"/>
    <cellStyle name="Comma 2 5 2 2 5 3 5" xfId="29594"/>
    <cellStyle name="Comma 2 5 2 2 5 4" xfId="4615"/>
    <cellStyle name="Comma 2 5 2 2 5 4 2" xfId="11160"/>
    <cellStyle name="Comma 2 5 2 2 5 4 2 2" xfId="23548"/>
    <cellStyle name="Comma 2 5 2 2 5 4 3" xfId="17047"/>
    <cellStyle name="Comma 2 5 2 2 5 4 4" xfId="29595"/>
    <cellStyle name="Comma 2 5 2 2 5 5" xfId="7537"/>
    <cellStyle name="Comma 2 5 2 2 5 5 2" xfId="19953"/>
    <cellStyle name="Comma 2 5 2 2 5 5 3" xfId="29596"/>
    <cellStyle name="Comma 2 5 2 2 5 6" xfId="14165"/>
    <cellStyle name="Comma 2 5 2 2 5 7" xfId="29592"/>
    <cellStyle name="Comma 2 5 2 2 6" xfId="525"/>
    <cellStyle name="Comma 2 5 2 2 6 2" xfId="1249"/>
    <cellStyle name="Comma 2 5 2 2 6 2 2" xfId="6749"/>
    <cellStyle name="Comma 2 5 2 2 6 2 2 2" xfId="12908"/>
    <cellStyle name="Comma 2 5 2 2 6 2 2 2 2" xfId="25295"/>
    <cellStyle name="Comma 2 5 2 2 6 2 2 3" xfId="19175"/>
    <cellStyle name="Comma 2 5 2 2 6 2 3" xfId="9677"/>
    <cellStyle name="Comma 2 5 2 2 6 2 3 2" xfId="22080"/>
    <cellStyle name="Comma 2 5 2 2 6 2 4" xfId="14819"/>
    <cellStyle name="Comma 2 5 2 2 6 2 5" xfId="29598"/>
    <cellStyle name="Comma 2 5 2 2 6 3" xfId="4616"/>
    <cellStyle name="Comma 2 5 2 2 6 3 2" xfId="10921"/>
    <cellStyle name="Comma 2 5 2 2 6 3 2 2" xfId="23322"/>
    <cellStyle name="Comma 2 5 2 2 6 3 3" xfId="17048"/>
    <cellStyle name="Comma 2 5 2 2 6 3 4" xfId="29599"/>
    <cellStyle name="Comma 2 5 2 2 6 4" xfId="7538"/>
    <cellStyle name="Comma 2 5 2 2 6 4 2" xfId="19954"/>
    <cellStyle name="Comma 2 5 2 2 6 4 3" xfId="29600"/>
    <cellStyle name="Comma 2 5 2 2 6 5" xfId="14256"/>
    <cellStyle name="Comma 2 5 2 2 6 5 2" xfId="29601"/>
    <cellStyle name="Comma 2 5 2 2 6 6" xfId="29597"/>
    <cellStyle name="Comma 2 5 2 2 7" xfId="1250"/>
    <cellStyle name="Comma 2 5 2 2 7 2" xfId="4617"/>
    <cellStyle name="Comma 2 5 2 2 7 2 2" xfId="11161"/>
    <cellStyle name="Comma 2 5 2 2 7 2 2 2" xfId="23549"/>
    <cellStyle name="Comma 2 5 2 2 7 2 3" xfId="17049"/>
    <cellStyle name="Comma 2 5 2 2 7 3" xfId="7539"/>
    <cellStyle name="Comma 2 5 2 2 7 3 2" xfId="19955"/>
    <cellStyle name="Comma 2 5 2 2 7 4" xfId="14820"/>
    <cellStyle name="Comma 2 5 2 2 7 5" xfId="29602"/>
    <cellStyle name="Comma 2 5 2 2 8" xfId="1233"/>
    <cellStyle name="Comma 2 5 2 2 8 2" xfId="6738"/>
    <cellStyle name="Comma 2 5 2 2 8 2 2" xfId="12897"/>
    <cellStyle name="Comma 2 5 2 2 8 2 2 2" xfId="25284"/>
    <cellStyle name="Comma 2 5 2 2 8 2 3" xfId="19164"/>
    <cellStyle name="Comma 2 5 2 2 8 3" xfId="9666"/>
    <cellStyle name="Comma 2 5 2 2 8 3 2" xfId="22069"/>
    <cellStyle name="Comma 2 5 2 2 8 4" xfId="14803"/>
    <cellStyle name="Comma 2 5 2 2 8 5" xfId="29603"/>
    <cellStyle name="Comma 2 5 2 2 9" xfId="4600"/>
    <cellStyle name="Comma 2 5 2 2 9 2" xfId="11150"/>
    <cellStyle name="Comma 2 5 2 2 9 2 2" xfId="23538"/>
    <cellStyle name="Comma 2 5 2 2 9 3" xfId="17032"/>
    <cellStyle name="Comma 2 5 2 2 9 4" xfId="29604"/>
    <cellStyle name="Comma 2 5 2 3" xfId="169"/>
    <cellStyle name="Comma 2 5 2 3 10" xfId="13922"/>
    <cellStyle name="Comma 2 5 2 3 10 2" xfId="29606"/>
    <cellStyle name="Comma 2 5 2 3 11" xfId="13565"/>
    <cellStyle name="Comma 2 5 2 3 12" xfId="29605"/>
    <cellStyle name="Comma 2 5 2 3 2" xfId="260"/>
    <cellStyle name="Comma 2 5 2 3 2 10" xfId="29607"/>
    <cellStyle name="Comma 2 5 2 3 2 2" xfId="636"/>
    <cellStyle name="Comma 2 5 2 3 2 2 2" xfId="1253"/>
    <cellStyle name="Comma 2 5 2 3 2 2 2 2" xfId="6752"/>
    <cellStyle name="Comma 2 5 2 3 2 2 2 2 2" xfId="12911"/>
    <cellStyle name="Comma 2 5 2 3 2 2 2 2 2 2" xfId="25298"/>
    <cellStyle name="Comma 2 5 2 3 2 2 2 2 3" xfId="19178"/>
    <cellStyle name="Comma 2 5 2 3 2 2 2 3" xfId="9680"/>
    <cellStyle name="Comma 2 5 2 3 2 2 2 3 2" xfId="22083"/>
    <cellStyle name="Comma 2 5 2 3 2 2 2 4" xfId="14823"/>
    <cellStyle name="Comma 2 5 2 3 2 2 2 5" xfId="29609"/>
    <cellStyle name="Comma 2 5 2 3 2 2 3" xfId="4620"/>
    <cellStyle name="Comma 2 5 2 3 2 2 3 2" xfId="10606"/>
    <cellStyle name="Comma 2 5 2 3 2 2 3 2 2" xfId="23007"/>
    <cellStyle name="Comma 2 5 2 3 2 2 3 3" xfId="17052"/>
    <cellStyle name="Comma 2 5 2 3 2 2 3 4" xfId="29610"/>
    <cellStyle name="Comma 2 5 2 3 2 2 4" xfId="7542"/>
    <cellStyle name="Comma 2 5 2 3 2 2 4 2" xfId="19958"/>
    <cellStyle name="Comma 2 5 2 3 2 2 4 3" xfId="29611"/>
    <cellStyle name="Comma 2 5 2 3 2 2 5" xfId="14366"/>
    <cellStyle name="Comma 2 5 2 3 2 2 5 2" xfId="29612"/>
    <cellStyle name="Comma 2 5 2 3 2 2 6" xfId="13831"/>
    <cellStyle name="Comma 2 5 2 3 2 2 6 2" xfId="29613"/>
    <cellStyle name="Comma 2 5 2 3 2 2 7" xfId="29608"/>
    <cellStyle name="Comma 2 5 2 3 2 3" xfId="1254"/>
    <cellStyle name="Comma 2 5 2 3 2 3 2" xfId="4621"/>
    <cellStyle name="Comma 2 5 2 3 2 3 2 2" xfId="10402"/>
    <cellStyle name="Comma 2 5 2 3 2 3 2 2 2" xfId="22803"/>
    <cellStyle name="Comma 2 5 2 3 2 3 2 3" xfId="17053"/>
    <cellStyle name="Comma 2 5 2 3 2 3 2 4" xfId="29615"/>
    <cellStyle name="Comma 2 5 2 3 2 3 3" xfId="10793"/>
    <cellStyle name="Comma 2 5 2 3 2 3 3 2" xfId="23194"/>
    <cellStyle name="Comma 2 5 2 3 2 3 3 3" xfId="29616"/>
    <cellStyle name="Comma 2 5 2 3 2 3 4" xfId="7543"/>
    <cellStyle name="Comma 2 5 2 3 2 3 4 2" xfId="19959"/>
    <cellStyle name="Comma 2 5 2 3 2 3 4 3" xfId="29617"/>
    <cellStyle name="Comma 2 5 2 3 2 3 5" xfId="14824"/>
    <cellStyle name="Comma 2 5 2 3 2 3 5 2" xfId="29618"/>
    <cellStyle name="Comma 2 5 2 3 2 3 6" xfId="29614"/>
    <cellStyle name="Comma 2 5 2 3 2 4" xfId="1255"/>
    <cellStyle name="Comma 2 5 2 3 2 4 2" xfId="4622"/>
    <cellStyle name="Comma 2 5 2 3 2 4 2 2" xfId="11164"/>
    <cellStyle name="Comma 2 5 2 3 2 4 2 2 2" xfId="23552"/>
    <cellStyle name="Comma 2 5 2 3 2 4 2 3" xfId="17054"/>
    <cellStyle name="Comma 2 5 2 3 2 4 3" xfId="7544"/>
    <cellStyle name="Comma 2 5 2 3 2 4 3 2" xfId="19960"/>
    <cellStyle name="Comma 2 5 2 3 2 4 4" xfId="14825"/>
    <cellStyle name="Comma 2 5 2 3 2 4 5" xfId="29619"/>
    <cellStyle name="Comma 2 5 2 3 2 5" xfId="1252"/>
    <cellStyle name="Comma 2 5 2 3 2 5 2" xfId="6751"/>
    <cellStyle name="Comma 2 5 2 3 2 5 2 2" xfId="12910"/>
    <cellStyle name="Comma 2 5 2 3 2 5 2 2 2" xfId="25297"/>
    <cellStyle name="Comma 2 5 2 3 2 5 2 3" xfId="19177"/>
    <cellStyle name="Comma 2 5 2 3 2 5 3" xfId="9679"/>
    <cellStyle name="Comma 2 5 2 3 2 5 3 2" xfId="22082"/>
    <cellStyle name="Comma 2 5 2 3 2 5 4" xfId="14822"/>
    <cellStyle name="Comma 2 5 2 3 2 5 5" xfId="29620"/>
    <cellStyle name="Comma 2 5 2 3 2 6" xfId="4619"/>
    <cellStyle name="Comma 2 5 2 3 2 6 2" xfId="11163"/>
    <cellStyle name="Comma 2 5 2 3 2 6 2 2" xfId="23551"/>
    <cellStyle name="Comma 2 5 2 3 2 6 3" xfId="17051"/>
    <cellStyle name="Comma 2 5 2 3 2 6 4" xfId="29621"/>
    <cellStyle name="Comma 2 5 2 3 2 7" xfId="7541"/>
    <cellStyle name="Comma 2 5 2 3 2 7 2" xfId="19957"/>
    <cellStyle name="Comma 2 5 2 3 2 7 3" xfId="29622"/>
    <cellStyle name="Comma 2 5 2 3 2 8" xfId="14011"/>
    <cellStyle name="Comma 2 5 2 3 2 8 2" xfId="29623"/>
    <cellStyle name="Comma 2 5 2 3 2 9" xfId="13653"/>
    <cellStyle name="Comma 2 5 2 3 3" xfId="350"/>
    <cellStyle name="Comma 2 5 2 3 3 2" xfId="724"/>
    <cellStyle name="Comma 2 5 2 3 3 2 2" xfId="4110"/>
    <cellStyle name="Comma 2 5 2 3 3 2 2 2" xfId="7174"/>
    <cellStyle name="Comma 2 5 2 3 3 2 2 2 2" xfId="13332"/>
    <cellStyle name="Comma 2 5 2 3 3 2 2 2 2 2" xfId="25719"/>
    <cellStyle name="Comma 2 5 2 3 3 2 2 2 3" xfId="19599"/>
    <cellStyle name="Comma 2 5 2 3 3 2 2 3" xfId="10101"/>
    <cellStyle name="Comma 2 5 2 3 3 2 2 3 2" xfId="22504"/>
    <cellStyle name="Comma 2 5 2 3 3 2 2 4" xfId="16681"/>
    <cellStyle name="Comma 2 5 2 3 3 2 3" xfId="6485"/>
    <cellStyle name="Comma 2 5 2 3 3 2 3 2" xfId="12644"/>
    <cellStyle name="Comma 2 5 2 3 3 2 3 2 2" xfId="25031"/>
    <cellStyle name="Comma 2 5 2 3 3 2 3 3" xfId="18911"/>
    <cellStyle name="Comma 2 5 2 3 3 2 4" xfId="9413"/>
    <cellStyle name="Comma 2 5 2 3 3 2 4 2" xfId="21816"/>
    <cellStyle name="Comma 2 5 2 3 3 2 5" xfId="14454"/>
    <cellStyle name="Comma 2 5 2 3 3 2 6" xfId="29625"/>
    <cellStyle name="Comma 2 5 2 3 3 3" xfId="1256"/>
    <cellStyle name="Comma 2 5 2 3 3 3 2" xfId="6753"/>
    <cellStyle name="Comma 2 5 2 3 3 3 2 2" xfId="12912"/>
    <cellStyle name="Comma 2 5 2 3 3 3 2 2 2" xfId="25299"/>
    <cellStyle name="Comma 2 5 2 3 3 3 2 3" xfId="19179"/>
    <cellStyle name="Comma 2 5 2 3 3 3 3" xfId="9681"/>
    <cellStyle name="Comma 2 5 2 3 3 3 3 2" xfId="22084"/>
    <cellStyle name="Comma 2 5 2 3 3 3 4" xfId="14826"/>
    <cellStyle name="Comma 2 5 2 3 3 3 5" xfId="29626"/>
    <cellStyle name="Comma 2 5 2 3 3 4" xfId="4623"/>
    <cellStyle name="Comma 2 5 2 3 3 4 2" xfId="11165"/>
    <cellStyle name="Comma 2 5 2 3 3 4 2 2" xfId="23553"/>
    <cellStyle name="Comma 2 5 2 3 3 4 3" xfId="17055"/>
    <cellStyle name="Comma 2 5 2 3 3 4 4" xfId="29627"/>
    <cellStyle name="Comma 2 5 2 3 3 5" xfId="7545"/>
    <cellStyle name="Comma 2 5 2 3 3 5 2" xfId="19961"/>
    <cellStyle name="Comma 2 5 2 3 3 5 3" xfId="29628"/>
    <cellStyle name="Comma 2 5 2 3 3 6" xfId="14099"/>
    <cellStyle name="Comma 2 5 2 3 3 6 2" xfId="29629"/>
    <cellStyle name="Comma 2 5 2 3 3 7" xfId="13743"/>
    <cellStyle name="Comma 2 5 2 3 3 8" xfId="29624"/>
    <cellStyle name="Comma 2 5 2 3 4" xfId="438"/>
    <cellStyle name="Comma 2 5 2 3 4 2" xfId="812"/>
    <cellStyle name="Comma 2 5 2 3 4 2 2" xfId="4196"/>
    <cellStyle name="Comma 2 5 2 3 4 2 2 2" xfId="7256"/>
    <cellStyle name="Comma 2 5 2 3 4 2 2 2 2" xfId="13414"/>
    <cellStyle name="Comma 2 5 2 3 4 2 2 2 2 2" xfId="25801"/>
    <cellStyle name="Comma 2 5 2 3 4 2 2 2 3" xfId="19681"/>
    <cellStyle name="Comma 2 5 2 3 4 2 2 3" xfId="10183"/>
    <cellStyle name="Comma 2 5 2 3 4 2 2 3 2" xfId="22586"/>
    <cellStyle name="Comma 2 5 2 3 4 2 2 4" xfId="16767"/>
    <cellStyle name="Comma 2 5 2 3 4 2 3" xfId="6571"/>
    <cellStyle name="Comma 2 5 2 3 4 2 3 2" xfId="12730"/>
    <cellStyle name="Comma 2 5 2 3 4 2 3 2 2" xfId="25117"/>
    <cellStyle name="Comma 2 5 2 3 4 2 3 3" xfId="18997"/>
    <cellStyle name="Comma 2 5 2 3 4 2 4" xfId="9499"/>
    <cellStyle name="Comma 2 5 2 3 4 2 4 2" xfId="21902"/>
    <cellStyle name="Comma 2 5 2 3 4 2 5" xfId="14542"/>
    <cellStyle name="Comma 2 5 2 3 4 2 6" xfId="29631"/>
    <cellStyle name="Comma 2 5 2 3 4 3" xfId="1257"/>
    <cellStyle name="Comma 2 5 2 3 4 3 2" xfId="6754"/>
    <cellStyle name="Comma 2 5 2 3 4 3 2 2" xfId="12913"/>
    <cellStyle name="Comma 2 5 2 3 4 3 2 2 2" xfId="25300"/>
    <cellStyle name="Comma 2 5 2 3 4 3 2 3" xfId="19180"/>
    <cellStyle name="Comma 2 5 2 3 4 3 3" xfId="9682"/>
    <cellStyle name="Comma 2 5 2 3 4 3 3 2" xfId="22085"/>
    <cellStyle name="Comma 2 5 2 3 4 3 4" xfId="14827"/>
    <cellStyle name="Comma 2 5 2 3 4 3 5" xfId="29632"/>
    <cellStyle name="Comma 2 5 2 3 4 4" xfId="4624"/>
    <cellStyle name="Comma 2 5 2 3 4 4 2" xfId="11166"/>
    <cellStyle name="Comma 2 5 2 3 4 4 2 2" xfId="23554"/>
    <cellStyle name="Comma 2 5 2 3 4 4 3" xfId="17056"/>
    <cellStyle name="Comma 2 5 2 3 4 4 4" xfId="29633"/>
    <cellStyle name="Comma 2 5 2 3 4 5" xfId="7546"/>
    <cellStyle name="Comma 2 5 2 3 4 5 2" xfId="19962"/>
    <cellStyle name="Comma 2 5 2 3 4 5 3" xfId="29634"/>
    <cellStyle name="Comma 2 5 2 3 4 6" xfId="14187"/>
    <cellStyle name="Comma 2 5 2 3 4 7" xfId="29630"/>
    <cellStyle name="Comma 2 5 2 3 5" xfId="547"/>
    <cellStyle name="Comma 2 5 2 3 5 2" xfId="1258"/>
    <cellStyle name="Comma 2 5 2 3 5 2 2" xfId="6755"/>
    <cellStyle name="Comma 2 5 2 3 5 2 2 2" xfId="12914"/>
    <cellStyle name="Comma 2 5 2 3 5 2 2 2 2" xfId="25301"/>
    <cellStyle name="Comma 2 5 2 3 5 2 2 3" xfId="19181"/>
    <cellStyle name="Comma 2 5 2 3 5 2 3" xfId="9683"/>
    <cellStyle name="Comma 2 5 2 3 5 2 3 2" xfId="22086"/>
    <cellStyle name="Comma 2 5 2 3 5 2 4" xfId="14828"/>
    <cellStyle name="Comma 2 5 2 3 5 2 5" xfId="29636"/>
    <cellStyle name="Comma 2 5 2 3 5 3" xfId="4625"/>
    <cellStyle name="Comma 2 5 2 3 5 3 2" xfId="10943"/>
    <cellStyle name="Comma 2 5 2 3 5 3 2 2" xfId="23344"/>
    <cellStyle name="Comma 2 5 2 3 5 3 3" xfId="17057"/>
    <cellStyle name="Comma 2 5 2 3 5 3 4" xfId="29637"/>
    <cellStyle name="Comma 2 5 2 3 5 4" xfId="7547"/>
    <cellStyle name="Comma 2 5 2 3 5 4 2" xfId="19963"/>
    <cellStyle name="Comma 2 5 2 3 5 4 3" xfId="29638"/>
    <cellStyle name="Comma 2 5 2 3 5 5" xfId="14278"/>
    <cellStyle name="Comma 2 5 2 3 5 5 2" xfId="29639"/>
    <cellStyle name="Comma 2 5 2 3 5 6" xfId="29635"/>
    <cellStyle name="Comma 2 5 2 3 6" xfId="1259"/>
    <cellStyle name="Comma 2 5 2 3 6 2" xfId="4626"/>
    <cellStyle name="Comma 2 5 2 3 6 2 2" xfId="11167"/>
    <cellStyle name="Comma 2 5 2 3 6 2 2 2" xfId="23555"/>
    <cellStyle name="Comma 2 5 2 3 6 2 3" xfId="17058"/>
    <cellStyle name="Comma 2 5 2 3 6 3" xfId="7548"/>
    <cellStyle name="Comma 2 5 2 3 6 3 2" xfId="19964"/>
    <cellStyle name="Comma 2 5 2 3 6 4" xfId="14829"/>
    <cellStyle name="Comma 2 5 2 3 6 5" xfId="29640"/>
    <cellStyle name="Comma 2 5 2 3 7" xfId="1251"/>
    <cellStyle name="Comma 2 5 2 3 7 2" xfId="6750"/>
    <cellStyle name="Comma 2 5 2 3 7 2 2" xfId="12909"/>
    <cellStyle name="Comma 2 5 2 3 7 2 2 2" xfId="25296"/>
    <cellStyle name="Comma 2 5 2 3 7 2 3" xfId="19176"/>
    <cellStyle name="Comma 2 5 2 3 7 3" xfId="9678"/>
    <cellStyle name="Comma 2 5 2 3 7 3 2" xfId="22081"/>
    <cellStyle name="Comma 2 5 2 3 7 4" xfId="14821"/>
    <cellStyle name="Comma 2 5 2 3 7 5" xfId="29641"/>
    <cellStyle name="Comma 2 5 2 3 8" xfId="4618"/>
    <cellStyle name="Comma 2 5 2 3 8 2" xfId="11162"/>
    <cellStyle name="Comma 2 5 2 3 8 2 2" xfId="23550"/>
    <cellStyle name="Comma 2 5 2 3 8 3" xfId="17050"/>
    <cellStyle name="Comma 2 5 2 3 8 4" xfId="29642"/>
    <cellStyle name="Comma 2 5 2 3 9" xfId="7540"/>
    <cellStyle name="Comma 2 5 2 3 9 2" xfId="19956"/>
    <cellStyle name="Comma 2 5 2 3 9 3" xfId="29643"/>
    <cellStyle name="Comma 2 5 2 4" xfId="216"/>
    <cellStyle name="Comma 2 5 2 4 10" xfId="29644"/>
    <cellStyle name="Comma 2 5 2 4 2" xfId="592"/>
    <cellStyle name="Comma 2 5 2 4 2 2" xfId="1261"/>
    <cellStyle name="Comma 2 5 2 4 2 2 2" xfId="6757"/>
    <cellStyle name="Comma 2 5 2 4 2 2 2 2" xfId="12916"/>
    <cellStyle name="Comma 2 5 2 4 2 2 2 2 2" xfId="25303"/>
    <cellStyle name="Comma 2 5 2 4 2 2 2 3" xfId="19183"/>
    <cellStyle name="Comma 2 5 2 4 2 2 3" xfId="9685"/>
    <cellStyle name="Comma 2 5 2 4 2 2 3 2" xfId="22088"/>
    <cellStyle name="Comma 2 5 2 4 2 2 4" xfId="14831"/>
    <cellStyle name="Comma 2 5 2 4 2 2 5" xfId="29646"/>
    <cellStyle name="Comma 2 5 2 4 2 3" xfId="4628"/>
    <cellStyle name="Comma 2 5 2 4 2 3 2" xfId="10607"/>
    <cellStyle name="Comma 2 5 2 4 2 3 2 2" xfId="23008"/>
    <cellStyle name="Comma 2 5 2 4 2 3 3" xfId="17060"/>
    <cellStyle name="Comma 2 5 2 4 2 3 4" xfId="29647"/>
    <cellStyle name="Comma 2 5 2 4 2 4" xfId="7550"/>
    <cellStyle name="Comma 2 5 2 4 2 4 2" xfId="19966"/>
    <cellStyle name="Comma 2 5 2 4 2 4 3" xfId="29648"/>
    <cellStyle name="Comma 2 5 2 4 2 5" xfId="14322"/>
    <cellStyle name="Comma 2 5 2 4 2 5 2" xfId="29649"/>
    <cellStyle name="Comma 2 5 2 4 2 6" xfId="13787"/>
    <cellStyle name="Comma 2 5 2 4 2 6 2" xfId="29650"/>
    <cellStyle name="Comma 2 5 2 4 2 7" xfId="29645"/>
    <cellStyle name="Comma 2 5 2 4 3" xfId="1262"/>
    <cellStyle name="Comma 2 5 2 4 3 2" xfId="4629"/>
    <cellStyle name="Comma 2 5 2 4 3 2 2" xfId="10403"/>
    <cellStyle name="Comma 2 5 2 4 3 2 2 2" xfId="22804"/>
    <cellStyle name="Comma 2 5 2 4 3 2 3" xfId="17061"/>
    <cellStyle name="Comma 2 5 2 4 3 2 4" xfId="29652"/>
    <cellStyle name="Comma 2 5 2 4 3 3" xfId="10794"/>
    <cellStyle name="Comma 2 5 2 4 3 3 2" xfId="23195"/>
    <cellStyle name="Comma 2 5 2 4 3 3 3" xfId="29653"/>
    <cellStyle name="Comma 2 5 2 4 3 4" xfId="7551"/>
    <cellStyle name="Comma 2 5 2 4 3 4 2" xfId="19967"/>
    <cellStyle name="Comma 2 5 2 4 3 4 3" xfId="29654"/>
    <cellStyle name="Comma 2 5 2 4 3 5" xfId="14832"/>
    <cellStyle name="Comma 2 5 2 4 3 5 2" xfId="29655"/>
    <cellStyle name="Comma 2 5 2 4 3 6" xfId="29651"/>
    <cellStyle name="Comma 2 5 2 4 4" xfId="1263"/>
    <cellStyle name="Comma 2 5 2 4 4 2" xfId="4630"/>
    <cellStyle name="Comma 2 5 2 4 4 2 2" xfId="11169"/>
    <cellStyle name="Comma 2 5 2 4 4 2 2 2" xfId="23557"/>
    <cellStyle name="Comma 2 5 2 4 4 2 3" xfId="17062"/>
    <cellStyle name="Comma 2 5 2 4 4 3" xfId="7552"/>
    <cellStyle name="Comma 2 5 2 4 4 3 2" xfId="19968"/>
    <cellStyle name="Comma 2 5 2 4 4 4" xfId="14833"/>
    <cellStyle name="Comma 2 5 2 4 4 5" xfId="29656"/>
    <cellStyle name="Comma 2 5 2 4 5" xfId="1260"/>
    <cellStyle name="Comma 2 5 2 4 5 2" xfId="6756"/>
    <cellStyle name="Comma 2 5 2 4 5 2 2" xfId="12915"/>
    <cellStyle name="Comma 2 5 2 4 5 2 2 2" xfId="25302"/>
    <cellStyle name="Comma 2 5 2 4 5 2 3" xfId="19182"/>
    <cellStyle name="Comma 2 5 2 4 5 3" xfId="9684"/>
    <cellStyle name="Comma 2 5 2 4 5 3 2" xfId="22087"/>
    <cellStyle name="Comma 2 5 2 4 5 4" xfId="14830"/>
    <cellStyle name="Comma 2 5 2 4 5 5" xfId="29657"/>
    <cellStyle name="Comma 2 5 2 4 6" xfId="4627"/>
    <cellStyle name="Comma 2 5 2 4 6 2" xfId="11168"/>
    <cellStyle name="Comma 2 5 2 4 6 2 2" xfId="23556"/>
    <cellStyle name="Comma 2 5 2 4 6 3" xfId="17059"/>
    <cellStyle name="Comma 2 5 2 4 6 4" xfId="29658"/>
    <cellStyle name="Comma 2 5 2 4 7" xfId="7549"/>
    <cellStyle name="Comma 2 5 2 4 7 2" xfId="19965"/>
    <cellStyle name="Comma 2 5 2 4 7 3" xfId="29659"/>
    <cellStyle name="Comma 2 5 2 4 8" xfId="13967"/>
    <cellStyle name="Comma 2 5 2 4 8 2" xfId="29660"/>
    <cellStyle name="Comma 2 5 2 4 9" xfId="13609"/>
    <cellStyle name="Comma 2 5 2 5" xfId="306"/>
    <cellStyle name="Comma 2 5 2 5 2" xfId="680"/>
    <cellStyle name="Comma 2 5 2 5 2 2" xfId="4066"/>
    <cellStyle name="Comma 2 5 2 5 2 2 2" xfId="7132"/>
    <cellStyle name="Comma 2 5 2 5 2 2 2 2" xfId="13290"/>
    <cellStyle name="Comma 2 5 2 5 2 2 2 2 2" xfId="25677"/>
    <cellStyle name="Comma 2 5 2 5 2 2 2 3" xfId="19557"/>
    <cellStyle name="Comma 2 5 2 5 2 2 3" xfId="10059"/>
    <cellStyle name="Comma 2 5 2 5 2 2 3 2" xfId="22462"/>
    <cellStyle name="Comma 2 5 2 5 2 2 4" xfId="16637"/>
    <cellStyle name="Comma 2 5 2 5 2 3" xfId="6441"/>
    <cellStyle name="Comma 2 5 2 5 2 3 2" xfId="12600"/>
    <cellStyle name="Comma 2 5 2 5 2 3 2 2" xfId="24987"/>
    <cellStyle name="Comma 2 5 2 5 2 3 3" xfId="18867"/>
    <cellStyle name="Comma 2 5 2 5 2 4" xfId="9369"/>
    <cellStyle name="Comma 2 5 2 5 2 4 2" xfId="21772"/>
    <cellStyle name="Comma 2 5 2 5 2 5" xfId="14410"/>
    <cellStyle name="Comma 2 5 2 5 2 6" xfId="29662"/>
    <cellStyle name="Comma 2 5 2 5 3" xfId="1264"/>
    <cellStyle name="Comma 2 5 2 5 3 2" xfId="6758"/>
    <cellStyle name="Comma 2 5 2 5 3 2 2" xfId="12917"/>
    <cellStyle name="Comma 2 5 2 5 3 2 2 2" xfId="25304"/>
    <cellStyle name="Comma 2 5 2 5 3 2 3" xfId="19184"/>
    <cellStyle name="Comma 2 5 2 5 3 3" xfId="9686"/>
    <cellStyle name="Comma 2 5 2 5 3 3 2" xfId="22089"/>
    <cellStyle name="Comma 2 5 2 5 3 4" xfId="14834"/>
    <cellStyle name="Comma 2 5 2 5 3 5" xfId="29663"/>
    <cellStyle name="Comma 2 5 2 5 4" xfId="4631"/>
    <cellStyle name="Comma 2 5 2 5 4 2" xfId="11170"/>
    <cellStyle name="Comma 2 5 2 5 4 2 2" xfId="23558"/>
    <cellStyle name="Comma 2 5 2 5 4 3" xfId="17063"/>
    <cellStyle name="Comma 2 5 2 5 4 4" xfId="29664"/>
    <cellStyle name="Comma 2 5 2 5 5" xfId="7553"/>
    <cellStyle name="Comma 2 5 2 5 5 2" xfId="19969"/>
    <cellStyle name="Comma 2 5 2 5 5 3" xfId="29665"/>
    <cellStyle name="Comma 2 5 2 5 6" xfId="14055"/>
    <cellStyle name="Comma 2 5 2 5 6 2" xfId="29666"/>
    <cellStyle name="Comma 2 5 2 5 7" xfId="13699"/>
    <cellStyle name="Comma 2 5 2 5 8" xfId="29661"/>
    <cellStyle name="Comma 2 5 2 6" xfId="394"/>
    <cellStyle name="Comma 2 5 2 6 2" xfId="768"/>
    <cellStyle name="Comma 2 5 2 6 2 2" xfId="4152"/>
    <cellStyle name="Comma 2 5 2 6 2 2 2" xfId="7212"/>
    <cellStyle name="Comma 2 5 2 6 2 2 2 2" xfId="13370"/>
    <cellStyle name="Comma 2 5 2 6 2 2 2 2 2" xfId="25757"/>
    <cellStyle name="Comma 2 5 2 6 2 2 2 3" xfId="19637"/>
    <cellStyle name="Comma 2 5 2 6 2 2 3" xfId="10139"/>
    <cellStyle name="Comma 2 5 2 6 2 2 3 2" xfId="22542"/>
    <cellStyle name="Comma 2 5 2 6 2 2 4" xfId="16723"/>
    <cellStyle name="Comma 2 5 2 6 2 3" xfId="6527"/>
    <cellStyle name="Comma 2 5 2 6 2 3 2" xfId="12686"/>
    <cellStyle name="Comma 2 5 2 6 2 3 2 2" xfId="25073"/>
    <cellStyle name="Comma 2 5 2 6 2 3 3" xfId="18953"/>
    <cellStyle name="Comma 2 5 2 6 2 4" xfId="9455"/>
    <cellStyle name="Comma 2 5 2 6 2 4 2" xfId="21858"/>
    <cellStyle name="Comma 2 5 2 6 2 5" xfId="14498"/>
    <cellStyle name="Comma 2 5 2 6 2 6" xfId="29668"/>
    <cellStyle name="Comma 2 5 2 6 3" xfId="1265"/>
    <cellStyle name="Comma 2 5 2 6 3 2" xfId="6759"/>
    <cellStyle name="Comma 2 5 2 6 3 2 2" xfId="12918"/>
    <cellStyle name="Comma 2 5 2 6 3 2 2 2" xfId="25305"/>
    <cellStyle name="Comma 2 5 2 6 3 2 3" xfId="19185"/>
    <cellStyle name="Comma 2 5 2 6 3 3" xfId="9687"/>
    <cellStyle name="Comma 2 5 2 6 3 3 2" xfId="22090"/>
    <cellStyle name="Comma 2 5 2 6 3 4" xfId="14835"/>
    <cellStyle name="Comma 2 5 2 6 3 5" xfId="29669"/>
    <cellStyle name="Comma 2 5 2 6 4" xfId="4632"/>
    <cellStyle name="Comma 2 5 2 6 4 2" xfId="11171"/>
    <cellStyle name="Comma 2 5 2 6 4 2 2" xfId="23559"/>
    <cellStyle name="Comma 2 5 2 6 4 3" xfId="17064"/>
    <cellStyle name="Comma 2 5 2 6 4 4" xfId="29670"/>
    <cellStyle name="Comma 2 5 2 6 5" xfId="7554"/>
    <cellStyle name="Comma 2 5 2 6 5 2" xfId="19970"/>
    <cellStyle name="Comma 2 5 2 6 5 3" xfId="29671"/>
    <cellStyle name="Comma 2 5 2 6 6" xfId="14143"/>
    <cellStyle name="Comma 2 5 2 6 7" xfId="29667"/>
    <cellStyle name="Comma 2 5 2 7" xfId="503"/>
    <cellStyle name="Comma 2 5 2 7 2" xfId="1266"/>
    <cellStyle name="Comma 2 5 2 7 2 2" xfId="6760"/>
    <cellStyle name="Comma 2 5 2 7 2 2 2" xfId="12919"/>
    <cellStyle name="Comma 2 5 2 7 2 2 2 2" xfId="25306"/>
    <cellStyle name="Comma 2 5 2 7 2 2 3" xfId="19186"/>
    <cellStyle name="Comma 2 5 2 7 2 3" xfId="9688"/>
    <cellStyle name="Comma 2 5 2 7 2 3 2" xfId="22091"/>
    <cellStyle name="Comma 2 5 2 7 2 4" xfId="14836"/>
    <cellStyle name="Comma 2 5 2 7 2 5" xfId="29673"/>
    <cellStyle name="Comma 2 5 2 7 3" xfId="4633"/>
    <cellStyle name="Comma 2 5 2 7 3 2" xfId="10899"/>
    <cellStyle name="Comma 2 5 2 7 3 2 2" xfId="23300"/>
    <cellStyle name="Comma 2 5 2 7 3 3" xfId="17065"/>
    <cellStyle name="Comma 2 5 2 7 3 4" xfId="29674"/>
    <cellStyle name="Comma 2 5 2 7 4" xfId="7555"/>
    <cellStyle name="Comma 2 5 2 7 4 2" xfId="19971"/>
    <cellStyle name="Comma 2 5 2 7 4 3" xfId="29675"/>
    <cellStyle name="Comma 2 5 2 7 5" xfId="14234"/>
    <cellStyle name="Comma 2 5 2 7 5 2" xfId="29676"/>
    <cellStyle name="Comma 2 5 2 7 6" xfId="29672"/>
    <cellStyle name="Comma 2 5 2 8" xfId="1267"/>
    <cellStyle name="Comma 2 5 2 8 2" xfId="4634"/>
    <cellStyle name="Comma 2 5 2 8 2 2" xfId="11172"/>
    <cellStyle name="Comma 2 5 2 8 2 2 2" xfId="23560"/>
    <cellStyle name="Comma 2 5 2 8 2 3" xfId="17066"/>
    <cellStyle name="Comma 2 5 2 8 3" xfId="7556"/>
    <cellStyle name="Comma 2 5 2 8 3 2" xfId="19972"/>
    <cellStyle name="Comma 2 5 2 8 4" xfId="14837"/>
    <cellStyle name="Comma 2 5 2 8 5" xfId="29677"/>
    <cellStyle name="Comma 2 5 2 9" xfId="1232"/>
    <cellStyle name="Comma 2 5 2 9 2" xfId="6737"/>
    <cellStyle name="Comma 2 5 2 9 2 2" xfId="12896"/>
    <cellStyle name="Comma 2 5 2 9 2 2 2" xfId="25283"/>
    <cellStyle name="Comma 2 5 2 9 2 3" xfId="19163"/>
    <cellStyle name="Comma 2 5 2 9 3" xfId="9665"/>
    <cellStyle name="Comma 2 5 2 9 3 2" xfId="22068"/>
    <cellStyle name="Comma 2 5 2 9 4" xfId="14802"/>
    <cellStyle name="Comma 2 5 2 9 5" xfId="29678"/>
    <cellStyle name="Comma 2 5 3" xfId="134"/>
    <cellStyle name="Comma 2 5 3 10" xfId="7557"/>
    <cellStyle name="Comma 2 5 3 10 2" xfId="19973"/>
    <cellStyle name="Comma 2 5 3 10 3" xfId="29680"/>
    <cellStyle name="Comma 2 5 3 11" xfId="13887"/>
    <cellStyle name="Comma 2 5 3 11 2" xfId="29681"/>
    <cellStyle name="Comma 2 5 3 12" xfId="13530"/>
    <cellStyle name="Comma 2 5 3 13" xfId="29679"/>
    <cellStyle name="Comma 2 5 3 2" xfId="178"/>
    <cellStyle name="Comma 2 5 3 2 10" xfId="13931"/>
    <cellStyle name="Comma 2 5 3 2 10 2" xfId="29683"/>
    <cellStyle name="Comma 2 5 3 2 11" xfId="13574"/>
    <cellStyle name="Comma 2 5 3 2 12" xfId="29682"/>
    <cellStyle name="Comma 2 5 3 2 2" xfId="269"/>
    <cellStyle name="Comma 2 5 3 2 2 10" xfId="29684"/>
    <cellStyle name="Comma 2 5 3 2 2 2" xfId="645"/>
    <cellStyle name="Comma 2 5 3 2 2 2 2" xfId="1271"/>
    <cellStyle name="Comma 2 5 3 2 2 2 2 2" xfId="6764"/>
    <cellStyle name="Comma 2 5 3 2 2 2 2 2 2" xfId="12923"/>
    <cellStyle name="Comma 2 5 3 2 2 2 2 2 2 2" xfId="25310"/>
    <cellStyle name="Comma 2 5 3 2 2 2 2 2 3" xfId="19190"/>
    <cellStyle name="Comma 2 5 3 2 2 2 2 3" xfId="9692"/>
    <cellStyle name="Comma 2 5 3 2 2 2 2 3 2" xfId="22095"/>
    <cellStyle name="Comma 2 5 3 2 2 2 2 4" xfId="14841"/>
    <cellStyle name="Comma 2 5 3 2 2 2 2 5" xfId="29686"/>
    <cellStyle name="Comma 2 5 3 2 2 2 3" xfId="4638"/>
    <cellStyle name="Comma 2 5 3 2 2 2 3 2" xfId="10608"/>
    <cellStyle name="Comma 2 5 3 2 2 2 3 2 2" xfId="23009"/>
    <cellStyle name="Comma 2 5 3 2 2 2 3 3" xfId="17070"/>
    <cellStyle name="Comma 2 5 3 2 2 2 3 4" xfId="29687"/>
    <cellStyle name="Comma 2 5 3 2 2 2 4" xfId="7560"/>
    <cellStyle name="Comma 2 5 3 2 2 2 4 2" xfId="19976"/>
    <cellStyle name="Comma 2 5 3 2 2 2 4 3" xfId="29688"/>
    <cellStyle name="Comma 2 5 3 2 2 2 5" xfId="14375"/>
    <cellStyle name="Comma 2 5 3 2 2 2 5 2" xfId="29689"/>
    <cellStyle name="Comma 2 5 3 2 2 2 6" xfId="13840"/>
    <cellStyle name="Comma 2 5 3 2 2 2 6 2" xfId="29690"/>
    <cellStyle name="Comma 2 5 3 2 2 2 7" xfId="29685"/>
    <cellStyle name="Comma 2 5 3 2 2 3" xfId="1272"/>
    <cellStyle name="Comma 2 5 3 2 2 3 2" xfId="4639"/>
    <cellStyle name="Comma 2 5 3 2 2 3 2 2" xfId="10404"/>
    <cellStyle name="Comma 2 5 3 2 2 3 2 2 2" xfId="22805"/>
    <cellStyle name="Comma 2 5 3 2 2 3 2 3" xfId="17071"/>
    <cellStyle name="Comma 2 5 3 2 2 3 2 4" xfId="29692"/>
    <cellStyle name="Comma 2 5 3 2 2 3 3" xfId="10795"/>
    <cellStyle name="Comma 2 5 3 2 2 3 3 2" xfId="23196"/>
    <cellStyle name="Comma 2 5 3 2 2 3 3 3" xfId="29693"/>
    <cellStyle name="Comma 2 5 3 2 2 3 4" xfId="7561"/>
    <cellStyle name="Comma 2 5 3 2 2 3 4 2" xfId="19977"/>
    <cellStyle name="Comma 2 5 3 2 2 3 4 3" xfId="29694"/>
    <cellStyle name="Comma 2 5 3 2 2 3 5" xfId="14842"/>
    <cellStyle name="Comma 2 5 3 2 2 3 5 2" xfId="29695"/>
    <cellStyle name="Comma 2 5 3 2 2 3 6" xfId="29691"/>
    <cellStyle name="Comma 2 5 3 2 2 4" xfId="1273"/>
    <cellStyle name="Comma 2 5 3 2 2 4 2" xfId="4640"/>
    <cellStyle name="Comma 2 5 3 2 2 4 2 2" xfId="11176"/>
    <cellStyle name="Comma 2 5 3 2 2 4 2 2 2" xfId="23564"/>
    <cellStyle name="Comma 2 5 3 2 2 4 2 3" xfId="17072"/>
    <cellStyle name="Comma 2 5 3 2 2 4 3" xfId="7562"/>
    <cellStyle name="Comma 2 5 3 2 2 4 3 2" xfId="19978"/>
    <cellStyle name="Comma 2 5 3 2 2 4 4" xfId="14843"/>
    <cellStyle name="Comma 2 5 3 2 2 4 5" xfId="29696"/>
    <cellStyle name="Comma 2 5 3 2 2 5" xfId="1270"/>
    <cellStyle name="Comma 2 5 3 2 2 5 2" xfId="6763"/>
    <cellStyle name="Comma 2 5 3 2 2 5 2 2" xfId="12922"/>
    <cellStyle name="Comma 2 5 3 2 2 5 2 2 2" xfId="25309"/>
    <cellStyle name="Comma 2 5 3 2 2 5 2 3" xfId="19189"/>
    <cellStyle name="Comma 2 5 3 2 2 5 3" xfId="9691"/>
    <cellStyle name="Comma 2 5 3 2 2 5 3 2" xfId="22094"/>
    <cellStyle name="Comma 2 5 3 2 2 5 4" xfId="14840"/>
    <cellStyle name="Comma 2 5 3 2 2 5 5" xfId="29697"/>
    <cellStyle name="Comma 2 5 3 2 2 6" xfId="4637"/>
    <cellStyle name="Comma 2 5 3 2 2 6 2" xfId="11175"/>
    <cellStyle name="Comma 2 5 3 2 2 6 2 2" xfId="23563"/>
    <cellStyle name="Comma 2 5 3 2 2 6 3" xfId="17069"/>
    <cellStyle name="Comma 2 5 3 2 2 6 4" xfId="29698"/>
    <cellStyle name="Comma 2 5 3 2 2 7" xfId="7559"/>
    <cellStyle name="Comma 2 5 3 2 2 7 2" xfId="19975"/>
    <cellStyle name="Comma 2 5 3 2 2 7 3" xfId="29699"/>
    <cellStyle name="Comma 2 5 3 2 2 8" xfId="14020"/>
    <cellStyle name="Comma 2 5 3 2 2 8 2" xfId="29700"/>
    <cellStyle name="Comma 2 5 3 2 2 9" xfId="13662"/>
    <cellStyle name="Comma 2 5 3 2 3" xfId="359"/>
    <cellStyle name="Comma 2 5 3 2 3 2" xfId="733"/>
    <cellStyle name="Comma 2 5 3 2 3 2 2" xfId="4119"/>
    <cellStyle name="Comma 2 5 3 2 3 2 2 2" xfId="7183"/>
    <cellStyle name="Comma 2 5 3 2 3 2 2 2 2" xfId="13341"/>
    <cellStyle name="Comma 2 5 3 2 3 2 2 2 2 2" xfId="25728"/>
    <cellStyle name="Comma 2 5 3 2 3 2 2 2 3" xfId="19608"/>
    <cellStyle name="Comma 2 5 3 2 3 2 2 3" xfId="10110"/>
    <cellStyle name="Comma 2 5 3 2 3 2 2 3 2" xfId="22513"/>
    <cellStyle name="Comma 2 5 3 2 3 2 2 4" xfId="16690"/>
    <cellStyle name="Comma 2 5 3 2 3 2 3" xfId="6494"/>
    <cellStyle name="Comma 2 5 3 2 3 2 3 2" xfId="12653"/>
    <cellStyle name="Comma 2 5 3 2 3 2 3 2 2" xfId="25040"/>
    <cellStyle name="Comma 2 5 3 2 3 2 3 3" xfId="18920"/>
    <cellStyle name="Comma 2 5 3 2 3 2 4" xfId="9422"/>
    <cellStyle name="Comma 2 5 3 2 3 2 4 2" xfId="21825"/>
    <cellStyle name="Comma 2 5 3 2 3 2 5" xfId="14463"/>
    <cellStyle name="Comma 2 5 3 2 3 2 6" xfId="29702"/>
    <cellStyle name="Comma 2 5 3 2 3 3" xfId="1274"/>
    <cellStyle name="Comma 2 5 3 2 3 3 2" xfId="6765"/>
    <cellStyle name="Comma 2 5 3 2 3 3 2 2" xfId="12924"/>
    <cellStyle name="Comma 2 5 3 2 3 3 2 2 2" xfId="25311"/>
    <cellStyle name="Comma 2 5 3 2 3 3 2 3" xfId="19191"/>
    <cellStyle name="Comma 2 5 3 2 3 3 3" xfId="9693"/>
    <cellStyle name="Comma 2 5 3 2 3 3 3 2" xfId="22096"/>
    <cellStyle name="Comma 2 5 3 2 3 3 4" xfId="14844"/>
    <cellStyle name="Comma 2 5 3 2 3 3 5" xfId="29703"/>
    <cellStyle name="Comma 2 5 3 2 3 4" xfId="4641"/>
    <cellStyle name="Comma 2 5 3 2 3 4 2" xfId="11177"/>
    <cellStyle name="Comma 2 5 3 2 3 4 2 2" xfId="23565"/>
    <cellStyle name="Comma 2 5 3 2 3 4 3" xfId="17073"/>
    <cellStyle name="Comma 2 5 3 2 3 4 4" xfId="29704"/>
    <cellStyle name="Comma 2 5 3 2 3 5" xfId="7563"/>
    <cellStyle name="Comma 2 5 3 2 3 5 2" xfId="19979"/>
    <cellStyle name="Comma 2 5 3 2 3 5 3" xfId="29705"/>
    <cellStyle name="Comma 2 5 3 2 3 6" xfId="14108"/>
    <cellStyle name="Comma 2 5 3 2 3 6 2" xfId="29706"/>
    <cellStyle name="Comma 2 5 3 2 3 7" xfId="13752"/>
    <cellStyle name="Comma 2 5 3 2 3 8" xfId="29701"/>
    <cellStyle name="Comma 2 5 3 2 4" xfId="447"/>
    <cellStyle name="Comma 2 5 3 2 4 2" xfId="821"/>
    <cellStyle name="Comma 2 5 3 2 4 2 2" xfId="4205"/>
    <cellStyle name="Comma 2 5 3 2 4 2 2 2" xfId="7265"/>
    <cellStyle name="Comma 2 5 3 2 4 2 2 2 2" xfId="13423"/>
    <cellStyle name="Comma 2 5 3 2 4 2 2 2 2 2" xfId="25810"/>
    <cellStyle name="Comma 2 5 3 2 4 2 2 2 3" xfId="19690"/>
    <cellStyle name="Comma 2 5 3 2 4 2 2 3" xfId="10192"/>
    <cellStyle name="Comma 2 5 3 2 4 2 2 3 2" xfId="22595"/>
    <cellStyle name="Comma 2 5 3 2 4 2 2 4" xfId="16776"/>
    <cellStyle name="Comma 2 5 3 2 4 2 3" xfId="6580"/>
    <cellStyle name="Comma 2 5 3 2 4 2 3 2" xfId="12739"/>
    <cellStyle name="Comma 2 5 3 2 4 2 3 2 2" xfId="25126"/>
    <cellStyle name="Comma 2 5 3 2 4 2 3 3" xfId="19006"/>
    <cellStyle name="Comma 2 5 3 2 4 2 4" xfId="9508"/>
    <cellStyle name="Comma 2 5 3 2 4 2 4 2" xfId="21911"/>
    <cellStyle name="Comma 2 5 3 2 4 2 5" xfId="14551"/>
    <cellStyle name="Comma 2 5 3 2 4 2 6" xfId="29708"/>
    <cellStyle name="Comma 2 5 3 2 4 3" xfId="1275"/>
    <cellStyle name="Comma 2 5 3 2 4 3 2" xfId="6766"/>
    <cellStyle name="Comma 2 5 3 2 4 3 2 2" xfId="12925"/>
    <cellStyle name="Comma 2 5 3 2 4 3 2 2 2" xfId="25312"/>
    <cellStyle name="Comma 2 5 3 2 4 3 2 3" xfId="19192"/>
    <cellStyle name="Comma 2 5 3 2 4 3 3" xfId="9694"/>
    <cellStyle name="Comma 2 5 3 2 4 3 3 2" xfId="22097"/>
    <cellStyle name="Comma 2 5 3 2 4 3 4" xfId="14845"/>
    <cellStyle name="Comma 2 5 3 2 4 3 5" xfId="29709"/>
    <cellStyle name="Comma 2 5 3 2 4 4" xfId="4642"/>
    <cellStyle name="Comma 2 5 3 2 4 4 2" xfId="11178"/>
    <cellStyle name="Comma 2 5 3 2 4 4 2 2" xfId="23566"/>
    <cellStyle name="Comma 2 5 3 2 4 4 3" xfId="17074"/>
    <cellStyle name="Comma 2 5 3 2 4 4 4" xfId="29710"/>
    <cellStyle name="Comma 2 5 3 2 4 5" xfId="7564"/>
    <cellStyle name="Comma 2 5 3 2 4 5 2" xfId="19980"/>
    <cellStyle name="Comma 2 5 3 2 4 5 3" xfId="29711"/>
    <cellStyle name="Comma 2 5 3 2 4 6" xfId="14196"/>
    <cellStyle name="Comma 2 5 3 2 4 7" xfId="29707"/>
    <cellStyle name="Comma 2 5 3 2 5" xfId="556"/>
    <cellStyle name="Comma 2 5 3 2 5 2" xfId="1276"/>
    <cellStyle name="Comma 2 5 3 2 5 2 2" xfId="6767"/>
    <cellStyle name="Comma 2 5 3 2 5 2 2 2" xfId="12926"/>
    <cellStyle name="Comma 2 5 3 2 5 2 2 2 2" xfId="25313"/>
    <cellStyle name="Comma 2 5 3 2 5 2 2 3" xfId="19193"/>
    <cellStyle name="Comma 2 5 3 2 5 2 3" xfId="9695"/>
    <cellStyle name="Comma 2 5 3 2 5 2 3 2" xfId="22098"/>
    <cellStyle name="Comma 2 5 3 2 5 2 4" xfId="14846"/>
    <cellStyle name="Comma 2 5 3 2 5 2 5" xfId="29713"/>
    <cellStyle name="Comma 2 5 3 2 5 3" xfId="4643"/>
    <cellStyle name="Comma 2 5 3 2 5 3 2" xfId="10952"/>
    <cellStyle name="Comma 2 5 3 2 5 3 2 2" xfId="23353"/>
    <cellStyle name="Comma 2 5 3 2 5 3 3" xfId="17075"/>
    <cellStyle name="Comma 2 5 3 2 5 3 4" xfId="29714"/>
    <cellStyle name="Comma 2 5 3 2 5 4" xfId="7565"/>
    <cellStyle name="Comma 2 5 3 2 5 4 2" xfId="19981"/>
    <cellStyle name="Comma 2 5 3 2 5 4 3" xfId="29715"/>
    <cellStyle name="Comma 2 5 3 2 5 5" xfId="14287"/>
    <cellStyle name="Comma 2 5 3 2 5 5 2" xfId="29716"/>
    <cellStyle name="Comma 2 5 3 2 5 6" xfId="29712"/>
    <cellStyle name="Comma 2 5 3 2 6" xfId="1277"/>
    <cellStyle name="Comma 2 5 3 2 6 2" xfId="4644"/>
    <cellStyle name="Comma 2 5 3 2 6 2 2" xfId="11179"/>
    <cellStyle name="Comma 2 5 3 2 6 2 2 2" xfId="23567"/>
    <cellStyle name="Comma 2 5 3 2 6 2 3" xfId="17076"/>
    <cellStyle name="Comma 2 5 3 2 6 3" xfId="7566"/>
    <cellStyle name="Comma 2 5 3 2 6 3 2" xfId="19982"/>
    <cellStyle name="Comma 2 5 3 2 6 4" xfId="14847"/>
    <cellStyle name="Comma 2 5 3 2 6 5" xfId="29717"/>
    <cellStyle name="Comma 2 5 3 2 7" xfId="1269"/>
    <cellStyle name="Comma 2 5 3 2 7 2" xfId="6762"/>
    <cellStyle name="Comma 2 5 3 2 7 2 2" xfId="12921"/>
    <cellStyle name="Comma 2 5 3 2 7 2 2 2" xfId="25308"/>
    <cellStyle name="Comma 2 5 3 2 7 2 3" xfId="19188"/>
    <cellStyle name="Comma 2 5 3 2 7 3" xfId="9690"/>
    <cellStyle name="Comma 2 5 3 2 7 3 2" xfId="22093"/>
    <cellStyle name="Comma 2 5 3 2 7 4" xfId="14839"/>
    <cellStyle name="Comma 2 5 3 2 7 5" xfId="29718"/>
    <cellStyle name="Comma 2 5 3 2 8" xfId="4636"/>
    <cellStyle name="Comma 2 5 3 2 8 2" xfId="11174"/>
    <cellStyle name="Comma 2 5 3 2 8 2 2" xfId="23562"/>
    <cellStyle name="Comma 2 5 3 2 8 3" xfId="17068"/>
    <cellStyle name="Comma 2 5 3 2 8 4" xfId="29719"/>
    <cellStyle name="Comma 2 5 3 2 9" xfId="7558"/>
    <cellStyle name="Comma 2 5 3 2 9 2" xfId="19974"/>
    <cellStyle name="Comma 2 5 3 2 9 3" xfId="29720"/>
    <cellStyle name="Comma 2 5 3 3" xfId="225"/>
    <cellStyle name="Comma 2 5 3 3 10" xfId="29721"/>
    <cellStyle name="Comma 2 5 3 3 2" xfId="601"/>
    <cellStyle name="Comma 2 5 3 3 2 2" xfId="1279"/>
    <cellStyle name="Comma 2 5 3 3 2 2 2" xfId="6769"/>
    <cellStyle name="Comma 2 5 3 3 2 2 2 2" xfId="12928"/>
    <cellStyle name="Comma 2 5 3 3 2 2 2 2 2" xfId="25315"/>
    <cellStyle name="Comma 2 5 3 3 2 2 2 3" xfId="19195"/>
    <cellStyle name="Comma 2 5 3 3 2 2 3" xfId="9697"/>
    <cellStyle name="Comma 2 5 3 3 2 2 3 2" xfId="22100"/>
    <cellStyle name="Comma 2 5 3 3 2 2 4" xfId="14849"/>
    <cellStyle name="Comma 2 5 3 3 2 2 5" xfId="29723"/>
    <cellStyle name="Comma 2 5 3 3 2 3" xfId="4646"/>
    <cellStyle name="Comma 2 5 3 3 2 3 2" xfId="10609"/>
    <cellStyle name="Comma 2 5 3 3 2 3 2 2" xfId="23010"/>
    <cellStyle name="Comma 2 5 3 3 2 3 3" xfId="17078"/>
    <cellStyle name="Comma 2 5 3 3 2 3 4" xfId="29724"/>
    <cellStyle name="Comma 2 5 3 3 2 4" xfId="7568"/>
    <cellStyle name="Comma 2 5 3 3 2 4 2" xfId="19984"/>
    <cellStyle name="Comma 2 5 3 3 2 4 3" xfId="29725"/>
    <cellStyle name="Comma 2 5 3 3 2 5" xfId="14331"/>
    <cellStyle name="Comma 2 5 3 3 2 5 2" xfId="29726"/>
    <cellStyle name="Comma 2 5 3 3 2 6" xfId="13796"/>
    <cellStyle name="Comma 2 5 3 3 2 6 2" xfId="29727"/>
    <cellStyle name="Comma 2 5 3 3 2 7" xfId="29722"/>
    <cellStyle name="Comma 2 5 3 3 3" xfId="1280"/>
    <cellStyle name="Comma 2 5 3 3 3 2" xfId="4647"/>
    <cellStyle name="Comma 2 5 3 3 3 2 2" xfId="10405"/>
    <cellStyle name="Comma 2 5 3 3 3 2 2 2" xfId="22806"/>
    <cellStyle name="Comma 2 5 3 3 3 2 3" xfId="17079"/>
    <cellStyle name="Comma 2 5 3 3 3 2 4" xfId="29729"/>
    <cellStyle name="Comma 2 5 3 3 3 3" xfId="10796"/>
    <cellStyle name="Comma 2 5 3 3 3 3 2" xfId="23197"/>
    <cellStyle name="Comma 2 5 3 3 3 3 3" xfId="29730"/>
    <cellStyle name="Comma 2 5 3 3 3 4" xfId="7569"/>
    <cellStyle name="Comma 2 5 3 3 3 4 2" xfId="19985"/>
    <cellStyle name="Comma 2 5 3 3 3 4 3" xfId="29731"/>
    <cellStyle name="Comma 2 5 3 3 3 5" xfId="14850"/>
    <cellStyle name="Comma 2 5 3 3 3 5 2" xfId="29732"/>
    <cellStyle name="Comma 2 5 3 3 3 6" xfId="29728"/>
    <cellStyle name="Comma 2 5 3 3 4" xfId="1281"/>
    <cellStyle name="Comma 2 5 3 3 4 2" xfId="4648"/>
    <cellStyle name="Comma 2 5 3 3 4 2 2" xfId="11181"/>
    <cellStyle name="Comma 2 5 3 3 4 2 2 2" xfId="23569"/>
    <cellStyle name="Comma 2 5 3 3 4 2 3" xfId="17080"/>
    <cellStyle name="Comma 2 5 3 3 4 3" xfId="7570"/>
    <cellStyle name="Comma 2 5 3 3 4 3 2" xfId="19986"/>
    <cellStyle name="Comma 2 5 3 3 4 4" xfId="14851"/>
    <cellStyle name="Comma 2 5 3 3 4 5" xfId="29733"/>
    <cellStyle name="Comma 2 5 3 3 5" xfId="1278"/>
    <cellStyle name="Comma 2 5 3 3 5 2" xfId="6768"/>
    <cellStyle name="Comma 2 5 3 3 5 2 2" xfId="12927"/>
    <cellStyle name="Comma 2 5 3 3 5 2 2 2" xfId="25314"/>
    <cellStyle name="Comma 2 5 3 3 5 2 3" xfId="19194"/>
    <cellStyle name="Comma 2 5 3 3 5 3" xfId="9696"/>
    <cellStyle name="Comma 2 5 3 3 5 3 2" xfId="22099"/>
    <cellStyle name="Comma 2 5 3 3 5 4" xfId="14848"/>
    <cellStyle name="Comma 2 5 3 3 5 5" xfId="29734"/>
    <cellStyle name="Comma 2 5 3 3 6" xfId="4645"/>
    <cellStyle name="Comma 2 5 3 3 6 2" xfId="11180"/>
    <cellStyle name="Comma 2 5 3 3 6 2 2" xfId="23568"/>
    <cellStyle name="Comma 2 5 3 3 6 3" xfId="17077"/>
    <cellStyle name="Comma 2 5 3 3 6 4" xfId="29735"/>
    <cellStyle name="Comma 2 5 3 3 7" xfId="7567"/>
    <cellStyle name="Comma 2 5 3 3 7 2" xfId="19983"/>
    <cellStyle name="Comma 2 5 3 3 7 3" xfId="29736"/>
    <cellStyle name="Comma 2 5 3 3 8" xfId="13976"/>
    <cellStyle name="Comma 2 5 3 3 8 2" xfId="29737"/>
    <cellStyle name="Comma 2 5 3 3 9" xfId="13618"/>
    <cellStyle name="Comma 2 5 3 4" xfId="315"/>
    <cellStyle name="Comma 2 5 3 4 2" xfId="689"/>
    <cellStyle name="Comma 2 5 3 4 2 2" xfId="4075"/>
    <cellStyle name="Comma 2 5 3 4 2 2 2" xfId="7140"/>
    <cellStyle name="Comma 2 5 3 4 2 2 2 2" xfId="13298"/>
    <cellStyle name="Comma 2 5 3 4 2 2 2 2 2" xfId="25685"/>
    <cellStyle name="Comma 2 5 3 4 2 2 2 3" xfId="19565"/>
    <cellStyle name="Comma 2 5 3 4 2 2 3" xfId="10067"/>
    <cellStyle name="Comma 2 5 3 4 2 2 3 2" xfId="22470"/>
    <cellStyle name="Comma 2 5 3 4 2 2 4" xfId="16646"/>
    <cellStyle name="Comma 2 5 3 4 2 3" xfId="6450"/>
    <cellStyle name="Comma 2 5 3 4 2 3 2" xfId="12609"/>
    <cellStyle name="Comma 2 5 3 4 2 3 2 2" xfId="24996"/>
    <cellStyle name="Comma 2 5 3 4 2 3 3" xfId="18876"/>
    <cellStyle name="Comma 2 5 3 4 2 4" xfId="9378"/>
    <cellStyle name="Comma 2 5 3 4 2 4 2" xfId="21781"/>
    <cellStyle name="Comma 2 5 3 4 2 5" xfId="14419"/>
    <cellStyle name="Comma 2 5 3 4 2 6" xfId="29739"/>
    <cellStyle name="Comma 2 5 3 4 3" xfId="1282"/>
    <cellStyle name="Comma 2 5 3 4 3 2" xfId="6770"/>
    <cellStyle name="Comma 2 5 3 4 3 2 2" xfId="12929"/>
    <cellStyle name="Comma 2 5 3 4 3 2 2 2" xfId="25316"/>
    <cellStyle name="Comma 2 5 3 4 3 2 3" xfId="19196"/>
    <cellStyle name="Comma 2 5 3 4 3 3" xfId="9698"/>
    <cellStyle name="Comma 2 5 3 4 3 3 2" xfId="22101"/>
    <cellStyle name="Comma 2 5 3 4 3 4" xfId="14852"/>
    <cellStyle name="Comma 2 5 3 4 3 5" xfId="29740"/>
    <cellStyle name="Comma 2 5 3 4 4" xfId="4649"/>
    <cellStyle name="Comma 2 5 3 4 4 2" xfId="11182"/>
    <cellStyle name="Comma 2 5 3 4 4 2 2" xfId="23570"/>
    <cellStyle name="Comma 2 5 3 4 4 3" xfId="17081"/>
    <cellStyle name="Comma 2 5 3 4 4 4" xfId="29741"/>
    <cellStyle name="Comma 2 5 3 4 5" xfId="7571"/>
    <cellStyle name="Comma 2 5 3 4 5 2" xfId="19987"/>
    <cellStyle name="Comma 2 5 3 4 5 3" xfId="29742"/>
    <cellStyle name="Comma 2 5 3 4 6" xfId="14064"/>
    <cellStyle name="Comma 2 5 3 4 6 2" xfId="29743"/>
    <cellStyle name="Comma 2 5 3 4 7" xfId="13708"/>
    <cellStyle name="Comma 2 5 3 4 8" xfId="29738"/>
    <cellStyle name="Comma 2 5 3 5" xfId="403"/>
    <cellStyle name="Comma 2 5 3 5 2" xfId="777"/>
    <cellStyle name="Comma 2 5 3 5 2 2" xfId="4161"/>
    <cellStyle name="Comma 2 5 3 5 2 2 2" xfId="7221"/>
    <cellStyle name="Comma 2 5 3 5 2 2 2 2" xfId="13379"/>
    <cellStyle name="Comma 2 5 3 5 2 2 2 2 2" xfId="25766"/>
    <cellStyle name="Comma 2 5 3 5 2 2 2 3" xfId="19646"/>
    <cellStyle name="Comma 2 5 3 5 2 2 3" xfId="10148"/>
    <cellStyle name="Comma 2 5 3 5 2 2 3 2" xfId="22551"/>
    <cellStyle name="Comma 2 5 3 5 2 2 4" xfId="16732"/>
    <cellStyle name="Comma 2 5 3 5 2 3" xfId="6536"/>
    <cellStyle name="Comma 2 5 3 5 2 3 2" xfId="12695"/>
    <cellStyle name="Comma 2 5 3 5 2 3 2 2" xfId="25082"/>
    <cellStyle name="Comma 2 5 3 5 2 3 3" xfId="18962"/>
    <cellStyle name="Comma 2 5 3 5 2 4" xfId="9464"/>
    <cellStyle name="Comma 2 5 3 5 2 4 2" xfId="21867"/>
    <cellStyle name="Comma 2 5 3 5 2 5" xfId="14507"/>
    <cellStyle name="Comma 2 5 3 5 2 6" xfId="29745"/>
    <cellStyle name="Comma 2 5 3 5 3" xfId="1283"/>
    <cellStyle name="Comma 2 5 3 5 3 2" xfId="6771"/>
    <cellStyle name="Comma 2 5 3 5 3 2 2" xfId="12930"/>
    <cellStyle name="Comma 2 5 3 5 3 2 2 2" xfId="25317"/>
    <cellStyle name="Comma 2 5 3 5 3 2 3" xfId="19197"/>
    <cellStyle name="Comma 2 5 3 5 3 3" xfId="9699"/>
    <cellStyle name="Comma 2 5 3 5 3 3 2" xfId="22102"/>
    <cellStyle name="Comma 2 5 3 5 3 4" xfId="14853"/>
    <cellStyle name="Comma 2 5 3 5 3 5" xfId="29746"/>
    <cellStyle name="Comma 2 5 3 5 4" xfId="4650"/>
    <cellStyle name="Comma 2 5 3 5 4 2" xfId="11183"/>
    <cellStyle name="Comma 2 5 3 5 4 2 2" xfId="23571"/>
    <cellStyle name="Comma 2 5 3 5 4 3" xfId="17082"/>
    <cellStyle name="Comma 2 5 3 5 4 4" xfId="29747"/>
    <cellStyle name="Comma 2 5 3 5 5" xfId="7572"/>
    <cellStyle name="Comma 2 5 3 5 5 2" xfId="19988"/>
    <cellStyle name="Comma 2 5 3 5 5 3" xfId="29748"/>
    <cellStyle name="Comma 2 5 3 5 6" xfId="14152"/>
    <cellStyle name="Comma 2 5 3 5 7" xfId="29744"/>
    <cellStyle name="Comma 2 5 3 6" xfId="512"/>
    <cellStyle name="Comma 2 5 3 6 2" xfId="1284"/>
    <cellStyle name="Comma 2 5 3 6 2 2" xfId="6772"/>
    <cellStyle name="Comma 2 5 3 6 2 2 2" xfId="12931"/>
    <cellStyle name="Comma 2 5 3 6 2 2 2 2" xfId="25318"/>
    <cellStyle name="Comma 2 5 3 6 2 2 3" xfId="19198"/>
    <cellStyle name="Comma 2 5 3 6 2 3" xfId="9700"/>
    <cellStyle name="Comma 2 5 3 6 2 3 2" xfId="22103"/>
    <cellStyle name="Comma 2 5 3 6 2 4" xfId="14854"/>
    <cellStyle name="Comma 2 5 3 6 2 5" xfId="29750"/>
    <cellStyle name="Comma 2 5 3 6 3" xfId="4651"/>
    <cellStyle name="Comma 2 5 3 6 3 2" xfId="10908"/>
    <cellStyle name="Comma 2 5 3 6 3 2 2" xfId="23309"/>
    <cellStyle name="Comma 2 5 3 6 3 3" xfId="17083"/>
    <cellStyle name="Comma 2 5 3 6 3 4" xfId="29751"/>
    <cellStyle name="Comma 2 5 3 6 4" xfId="7573"/>
    <cellStyle name="Comma 2 5 3 6 4 2" xfId="19989"/>
    <cellStyle name="Comma 2 5 3 6 4 3" xfId="29752"/>
    <cellStyle name="Comma 2 5 3 6 5" xfId="14243"/>
    <cellStyle name="Comma 2 5 3 6 5 2" xfId="29753"/>
    <cellStyle name="Comma 2 5 3 6 6" xfId="29749"/>
    <cellStyle name="Comma 2 5 3 7" xfId="1285"/>
    <cellStyle name="Comma 2 5 3 7 2" xfId="4652"/>
    <cellStyle name="Comma 2 5 3 7 2 2" xfId="11184"/>
    <cellStyle name="Comma 2 5 3 7 2 2 2" xfId="23572"/>
    <cellStyle name="Comma 2 5 3 7 2 3" xfId="17084"/>
    <cellStyle name="Comma 2 5 3 7 3" xfId="7574"/>
    <cellStyle name="Comma 2 5 3 7 3 2" xfId="19990"/>
    <cellStyle name="Comma 2 5 3 7 4" xfId="14855"/>
    <cellStyle name="Comma 2 5 3 7 5" xfId="29754"/>
    <cellStyle name="Comma 2 5 3 8" xfId="1268"/>
    <cellStyle name="Comma 2 5 3 8 2" xfId="6761"/>
    <cellStyle name="Comma 2 5 3 8 2 2" xfId="12920"/>
    <cellStyle name="Comma 2 5 3 8 2 2 2" xfId="25307"/>
    <cellStyle name="Comma 2 5 3 8 2 3" xfId="19187"/>
    <cellStyle name="Comma 2 5 3 8 3" xfId="9689"/>
    <cellStyle name="Comma 2 5 3 8 3 2" xfId="22092"/>
    <cellStyle name="Comma 2 5 3 8 4" xfId="14838"/>
    <cellStyle name="Comma 2 5 3 8 5" xfId="29755"/>
    <cellStyle name="Comma 2 5 3 9" xfId="4635"/>
    <cellStyle name="Comma 2 5 3 9 2" xfId="11173"/>
    <cellStyle name="Comma 2 5 3 9 2 2" xfId="23561"/>
    <cellStyle name="Comma 2 5 3 9 3" xfId="17067"/>
    <cellStyle name="Comma 2 5 3 9 4" xfId="29756"/>
    <cellStyle name="Comma 2 5 4" xfId="156"/>
    <cellStyle name="Comma 2 5 4 10" xfId="13909"/>
    <cellStyle name="Comma 2 5 4 10 2" xfId="29758"/>
    <cellStyle name="Comma 2 5 4 11" xfId="13552"/>
    <cellStyle name="Comma 2 5 4 12" xfId="29757"/>
    <cellStyle name="Comma 2 5 4 2" xfId="247"/>
    <cellStyle name="Comma 2 5 4 2 10" xfId="29759"/>
    <cellStyle name="Comma 2 5 4 2 2" xfId="623"/>
    <cellStyle name="Comma 2 5 4 2 2 2" xfId="1288"/>
    <cellStyle name="Comma 2 5 4 2 2 2 2" xfId="6775"/>
    <cellStyle name="Comma 2 5 4 2 2 2 2 2" xfId="12934"/>
    <cellStyle name="Comma 2 5 4 2 2 2 2 2 2" xfId="25321"/>
    <cellStyle name="Comma 2 5 4 2 2 2 2 3" xfId="19201"/>
    <cellStyle name="Comma 2 5 4 2 2 2 3" xfId="9703"/>
    <cellStyle name="Comma 2 5 4 2 2 2 3 2" xfId="22106"/>
    <cellStyle name="Comma 2 5 4 2 2 2 4" xfId="14858"/>
    <cellStyle name="Comma 2 5 4 2 2 2 5" xfId="29761"/>
    <cellStyle name="Comma 2 5 4 2 2 3" xfId="4655"/>
    <cellStyle name="Comma 2 5 4 2 2 3 2" xfId="10610"/>
    <cellStyle name="Comma 2 5 4 2 2 3 2 2" xfId="23011"/>
    <cellStyle name="Comma 2 5 4 2 2 3 3" xfId="17087"/>
    <cellStyle name="Comma 2 5 4 2 2 3 4" xfId="29762"/>
    <cellStyle name="Comma 2 5 4 2 2 4" xfId="7577"/>
    <cellStyle name="Comma 2 5 4 2 2 4 2" xfId="19993"/>
    <cellStyle name="Comma 2 5 4 2 2 4 3" xfId="29763"/>
    <cellStyle name="Comma 2 5 4 2 2 5" xfId="14353"/>
    <cellStyle name="Comma 2 5 4 2 2 5 2" xfId="29764"/>
    <cellStyle name="Comma 2 5 4 2 2 6" xfId="13818"/>
    <cellStyle name="Comma 2 5 4 2 2 6 2" xfId="29765"/>
    <cellStyle name="Comma 2 5 4 2 2 7" xfId="29760"/>
    <cellStyle name="Comma 2 5 4 2 3" xfId="1289"/>
    <cellStyle name="Comma 2 5 4 2 3 2" xfId="4656"/>
    <cellStyle name="Comma 2 5 4 2 3 2 2" xfId="10406"/>
    <cellStyle name="Comma 2 5 4 2 3 2 2 2" xfId="22807"/>
    <cellStyle name="Comma 2 5 4 2 3 2 3" xfId="17088"/>
    <cellStyle name="Comma 2 5 4 2 3 2 4" xfId="29767"/>
    <cellStyle name="Comma 2 5 4 2 3 3" xfId="10797"/>
    <cellStyle name="Comma 2 5 4 2 3 3 2" xfId="23198"/>
    <cellStyle name="Comma 2 5 4 2 3 3 3" xfId="29768"/>
    <cellStyle name="Comma 2 5 4 2 3 4" xfId="7578"/>
    <cellStyle name="Comma 2 5 4 2 3 4 2" xfId="19994"/>
    <cellStyle name="Comma 2 5 4 2 3 4 3" xfId="29769"/>
    <cellStyle name="Comma 2 5 4 2 3 5" xfId="14859"/>
    <cellStyle name="Comma 2 5 4 2 3 5 2" xfId="29770"/>
    <cellStyle name="Comma 2 5 4 2 3 6" xfId="29766"/>
    <cellStyle name="Comma 2 5 4 2 4" xfId="1290"/>
    <cellStyle name="Comma 2 5 4 2 4 2" xfId="4657"/>
    <cellStyle name="Comma 2 5 4 2 4 2 2" xfId="11187"/>
    <cellStyle name="Comma 2 5 4 2 4 2 2 2" xfId="23575"/>
    <cellStyle name="Comma 2 5 4 2 4 2 3" xfId="17089"/>
    <cellStyle name="Comma 2 5 4 2 4 3" xfId="7579"/>
    <cellStyle name="Comma 2 5 4 2 4 3 2" xfId="19995"/>
    <cellStyle name="Comma 2 5 4 2 4 4" xfId="14860"/>
    <cellStyle name="Comma 2 5 4 2 4 5" xfId="29771"/>
    <cellStyle name="Comma 2 5 4 2 5" xfId="1287"/>
    <cellStyle name="Comma 2 5 4 2 5 2" xfId="6774"/>
    <cellStyle name="Comma 2 5 4 2 5 2 2" xfId="12933"/>
    <cellStyle name="Comma 2 5 4 2 5 2 2 2" xfId="25320"/>
    <cellStyle name="Comma 2 5 4 2 5 2 3" xfId="19200"/>
    <cellStyle name="Comma 2 5 4 2 5 3" xfId="9702"/>
    <cellStyle name="Comma 2 5 4 2 5 3 2" xfId="22105"/>
    <cellStyle name="Comma 2 5 4 2 5 4" xfId="14857"/>
    <cellStyle name="Comma 2 5 4 2 5 5" xfId="29772"/>
    <cellStyle name="Comma 2 5 4 2 6" xfId="4654"/>
    <cellStyle name="Comma 2 5 4 2 6 2" xfId="11186"/>
    <cellStyle name="Comma 2 5 4 2 6 2 2" xfId="23574"/>
    <cellStyle name="Comma 2 5 4 2 6 3" xfId="17086"/>
    <cellStyle name="Comma 2 5 4 2 6 4" xfId="29773"/>
    <cellStyle name="Comma 2 5 4 2 7" xfId="7576"/>
    <cellStyle name="Comma 2 5 4 2 7 2" xfId="19992"/>
    <cellStyle name="Comma 2 5 4 2 7 3" xfId="29774"/>
    <cellStyle name="Comma 2 5 4 2 8" xfId="13998"/>
    <cellStyle name="Comma 2 5 4 2 8 2" xfId="29775"/>
    <cellStyle name="Comma 2 5 4 2 9" xfId="13640"/>
    <cellStyle name="Comma 2 5 4 3" xfId="337"/>
    <cellStyle name="Comma 2 5 4 3 2" xfId="711"/>
    <cellStyle name="Comma 2 5 4 3 2 2" xfId="4097"/>
    <cellStyle name="Comma 2 5 4 3 2 2 2" xfId="7161"/>
    <cellStyle name="Comma 2 5 4 3 2 2 2 2" xfId="13319"/>
    <cellStyle name="Comma 2 5 4 3 2 2 2 2 2" xfId="25706"/>
    <cellStyle name="Comma 2 5 4 3 2 2 2 3" xfId="19586"/>
    <cellStyle name="Comma 2 5 4 3 2 2 3" xfId="10088"/>
    <cellStyle name="Comma 2 5 4 3 2 2 3 2" xfId="22491"/>
    <cellStyle name="Comma 2 5 4 3 2 2 4" xfId="16668"/>
    <cellStyle name="Comma 2 5 4 3 2 3" xfId="6472"/>
    <cellStyle name="Comma 2 5 4 3 2 3 2" xfId="12631"/>
    <cellStyle name="Comma 2 5 4 3 2 3 2 2" xfId="25018"/>
    <cellStyle name="Comma 2 5 4 3 2 3 3" xfId="18898"/>
    <cellStyle name="Comma 2 5 4 3 2 4" xfId="9400"/>
    <cellStyle name="Comma 2 5 4 3 2 4 2" xfId="21803"/>
    <cellStyle name="Comma 2 5 4 3 2 5" xfId="14441"/>
    <cellStyle name="Comma 2 5 4 3 2 6" xfId="29777"/>
    <cellStyle name="Comma 2 5 4 3 3" xfId="1291"/>
    <cellStyle name="Comma 2 5 4 3 3 2" xfId="6776"/>
    <cellStyle name="Comma 2 5 4 3 3 2 2" xfId="12935"/>
    <cellStyle name="Comma 2 5 4 3 3 2 2 2" xfId="25322"/>
    <cellStyle name="Comma 2 5 4 3 3 2 3" xfId="19202"/>
    <cellStyle name="Comma 2 5 4 3 3 3" xfId="9704"/>
    <cellStyle name="Comma 2 5 4 3 3 3 2" xfId="22107"/>
    <cellStyle name="Comma 2 5 4 3 3 4" xfId="14861"/>
    <cellStyle name="Comma 2 5 4 3 3 5" xfId="29778"/>
    <cellStyle name="Comma 2 5 4 3 4" xfId="4658"/>
    <cellStyle name="Comma 2 5 4 3 4 2" xfId="11188"/>
    <cellStyle name="Comma 2 5 4 3 4 2 2" xfId="23576"/>
    <cellStyle name="Comma 2 5 4 3 4 3" xfId="17090"/>
    <cellStyle name="Comma 2 5 4 3 4 4" xfId="29779"/>
    <cellStyle name="Comma 2 5 4 3 5" xfId="7580"/>
    <cellStyle name="Comma 2 5 4 3 5 2" xfId="19996"/>
    <cellStyle name="Comma 2 5 4 3 5 3" xfId="29780"/>
    <cellStyle name="Comma 2 5 4 3 6" xfId="14086"/>
    <cellStyle name="Comma 2 5 4 3 6 2" xfId="29781"/>
    <cellStyle name="Comma 2 5 4 3 7" xfId="13730"/>
    <cellStyle name="Comma 2 5 4 3 8" xfId="29776"/>
    <cellStyle name="Comma 2 5 4 4" xfId="425"/>
    <cellStyle name="Comma 2 5 4 4 2" xfId="799"/>
    <cellStyle name="Comma 2 5 4 4 2 2" xfId="4183"/>
    <cellStyle name="Comma 2 5 4 4 2 2 2" xfId="7243"/>
    <cellStyle name="Comma 2 5 4 4 2 2 2 2" xfId="13401"/>
    <cellStyle name="Comma 2 5 4 4 2 2 2 2 2" xfId="25788"/>
    <cellStyle name="Comma 2 5 4 4 2 2 2 3" xfId="19668"/>
    <cellStyle name="Comma 2 5 4 4 2 2 3" xfId="10170"/>
    <cellStyle name="Comma 2 5 4 4 2 2 3 2" xfId="22573"/>
    <cellStyle name="Comma 2 5 4 4 2 2 4" xfId="16754"/>
    <cellStyle name="Comma 2 5 4 4 2 3" xfId="6558"/>
    <cellStyle name="Comma 2 5 4 4 2 3 2" xfId="12717"/>
    <cellStyle name="Comma 2 5 4 4 2 3 2 2" xfId="25104"/>
    <cellStyle name="Comma 2 5 4 4 2 3 3" xfId="18984"/>
    <cellStyle name="Comma 2 5 4 4 2 4" xfId="9486"/>
    <cellStyle name="Comma 2 5 4 4 2 4 2" xfId="21889"/>
    <cellStyle name="Comma 2 5 4 4 2 5" xfId="14529"/>
    <cellStyle name="Comma 2 5 4 4 2 6" xfId="29783"/>
    <cellStyle name="Comma 2 5 4 4 3" xfId="1292"/>
    <cellStyle name="Comma 2 5 4 4 3 2" xfId="6777"/>
    <cellStyle name="Comma 2 5 4 4 3 2 2" xfId="12936"/>
    <cellStyle name="Comma 2 5 4 4 3 2 2 2" xfId="25323"/>
    <cellStyle name="Comma 2 5 4 4 3 2 3" xfId="19203"/>
    <cellStyle name="Comma 2 5 4 4 3 3" xfId="9705"/>
    <cellStyle name="Comma 2 5 4 4 3 3 2" xfId="22108"/>
    <cellStyle name="Comma 2 5 4 4 3 4" xfId="14862"/>
    <cellStyle name="Comma 2 5 4 4 3 5" xfId="29784"/>
    <cellStyle name="Comma 2 5 4 4 4" xfId="4659"/>
    <cellStyle name="Comma 2 5 4 4 4 2" xfId="11189"/>
    <cellStyle name="Comma 2 5 4 4 4 2 2" xfId="23577"/>
    <cellStyle name="Comma 2 5 4 4 4 3" xfId="17091"/>
    <cellStyle name="Comma 2 5 4 4 4 4" xfId="29785"/>
    <cellStyle name="Comma 2 5 4 4 5" xfId="7581"/>
    <cellStyle name="Comma 2 5 4 4 5 2" xfId="19997"/>
    <cellStyle name="Comma 2 5 4 4 5 3" xfId="29786"/>
    <cellStyle name="Comma 2 5 4 4 6" xfId="14174"/>
    <cellStyle name="Comma 2 5 4 4 7" xfId="29782"/>
    <cellStyle name="Comma 2 5 4 5" xfId="534"/>
    <cellStyle name="Comma 2 5 4 5 2" xfId="1293"/>
    <cellStyle name="Comma 2 5 4 5 2 2" xfId="6778"/>
    <cellStyle name="Comma 2 5 4 5 2 2 2" xfId="12937"/>
    <cellStyle name="Comma 2 5 4 5 2 2 2 2" xfId="25324"/>
    <cellStyle name="Comma 2 5 4 5 2 2 3" xfId="19204"/>
    <cellStyle name="Comma 2 5 4 5 2 3" xfId="9706"/>
    <cellStyle name="Comma 2 5 4 5 2 3 2" xfId="22109"/>
    <cellStyle name="Comma 2 5 4 5 2 4" xfId="14863"/>
    <cellStyle name="Comma 2 5 4 5 2 5" xfId="29788"/>
    <cellStyle name="Comma 2 5 4 5 3" xfId="4660"/>
    <cellStyle name="Comma 2 5 4 5 3 2" xfId="10930"/>
    <cellStyle name="Comma 2 5 4 5 3 2 2" xfId="23331"/>
    <cellStyle name="Comma 2 5 4 5 3 3" xfId="17092"/>
    <cellStyle name="Comma 2 5 4 5 3 4" xfId="29789"/>
    <cellStyle name="Comma 2 5 4 5 4" xfId="7582"/>
    <cellStyle name="Comma 2 5 4 5 4 2" xfId="19998"/>
    <cellStyle name="Comma 2 5 4 5 4 3" xfId="29790"/>
    <cellStyle name="Comma 2 5 4 5 5" xfId="14265"/>
    <cellStyle name="Comma 2 5 4 5 5 2" xfId="29791"/>
    <cellStyle name="Comma 2 5 4 5 6" xfId="29787"/>
    <cellStyle name="Comma 2 5 4 6" xfId="1294"/>
    <cellStyle name="Comma 2 5 4 6 2" xfId="4661"/>
    <cellStyle name="Comma 2 5 4 6 2 2" xfId="11190"/>
    <cellStyle name="Comma 2 5 4 6 2 2 2" xfId="23578"/>
    <cellStyle name="Comma 2 5 4 6 2 3" xfId="17093"/>
    <cellStyle name="Comma 2 5 4 6 3" xfId="7583"/>
    <cellStyle name="Comma 2 5 4 6 3 2" xfId="19999"/>
    <cellStyle name="Comma 2 5 4 6 4" xfId="14864"/>
    <cellStyle name="Comma 2 5 4 6 5" xfId="29792"/>
    <cellStyle name="Comma 2 5 4 7" xfId="1286"/>
    <cellStyle name="Comma 2 5 4 7 2" xfId="6773"/>
    <cellStyle name="Comma 2 5 4 7 2 2" xfId="12932"/>
    <cellStyle name="Comma 2 5 4 7 2 2 2" xfId="25319"/>
    <cellStyle name="Comma 2 5 4 7 2 3" xfId="19199"/>
    <cellStyle name="Comma 2 5 4 7 3" xfId="9701"/>
    <cellStyle name="Comma 2 5 4 7 3 2" xfId="22104"/>
    <cellStyle name="Comma 2 5 4 7 4" xfId="14856"/>
    <cellStyle name="Comma 2 5 4 7 5" xfId="29793"/>
    <cellStyle name="Comma 2 5 4 8" xfId="4653"/>
    <cellStyle name="Comma 2 5 4 8 2" xfId="11185"/>
    <cellStyle name="Comma 2 5 4 8 2 2" xfId="23573"/>
    <cellStyle name="Comma 2 5 4 8 3" xfId="17085"/>
    <cellStyle name="Comma 2 5 4 8 4" xfId="29794"/>
    <cellStyle name="Comma 2 5 4 9" xfId="7575"/>
    <cellStyle name="Comma 2 5 4 9 2" xfId="19991"/>
    <cellStyle name="Comma 2 5 4 9 3" xfId="29795"/>
    <cellStyle name="Comma 2 5 5" xfId="203"/>
    <cellStyle name="Comma 2 5 5 10" xfId="29796"/>
    <cellStyle name="Comma 2 5 5 2" xfId="579"/>
    <cellStyle name="Comma 2 5 5 2 2" xfId="1296"/>
    <cellStyle name="Comma 2 5 5 2 2 2" xfId="6780"/>
    <cellStyle name="Comma 2 5 5 2 2 2 2" xfId="12939"/>
    <cellStyle name="Comma 2 5 5 2 2 2 2 2" xfId="25326"/>
    <cellStyle name="Comma 2 5 5 2 2 2 3" xfId="19206"/>
    <cellStyle name="Comma 2 5 5 2 2 3" xfId="9708"/>
    <cellStyle name="Comma 2 5 5 2 2 3 2" xfId="22111"/>
    <cellStyle name="Comma 2 5 5 2 2 4" xfId="14866"/>
    <cellStyle name="Comma 2 5 5 2 2 5" xfId="29798"/>
    <cellStyle name="Comma 2 5 5 2 3" xfId="4663"/>
    <cellStyle name="Comma 2 5 5 2 3 2" xfId="10611"/>
    <cellStyle name="Comma 2 5 5 2 3 2 2" xfId="23012"/>
    <cellStyle name="Comma 2 5 5 2 3 3" xfId="17095"/>
    <cellStyle name="Comma 2 5 5 2 3 4" xfId="29799"/>
    <cellStyle name="Comma 2 5 5 2 4" xfId="7585"/>
    <cellStyle name="Comma 2 5 5 2 4 2" xfId="20001"/>
    <cellStyle name="Comma 2 5 5 2 4 3" xfId="29800"/>
    <cellStyle name="Comma 2 5 5 2 5" xfId="14309"/>
    <cellStyle name="Comma 2 5 5 2 5 2" xfId="29801"/>
    <cellStyle name="Comma 2 5 5 2 6" xfId="13774"/>
    <cellStyle name="Comma 2 5 5 2 6 2" xfId="29802"/>
    <cellStyle name="Comma 2 5 5 2 7" xfId="29797"/>
    <cellStyle name="Comma 2 5 5 3" xfId="1297"/>
    <cellStyle name="Comma 2 5 5 3 2" xfId="4664"/>
    <cellStyle name="Comma 2 5 5 3 2 2" xfId="10407"/>
    <cellStyle name="Comma 2 5 5 3 2 2 2" xfId="22808"/>
    <cellStyle name="Comma 2 5 5 3 2 3" xfId="17096"/>
    <cellStyle name="Comma 2 5 5 3 2 4" xfId="29804"/>
    <cellStyle name="Comma 2 5 5 3 3" xfId="10798"/>
    <cellStyle name="Comma 2 5 5 3 3 2" xfId="23199"/>
    <cellStyle name="Comma 2 5 5 3 3 3" xfId="29805"/>
    <cellStyle name="Comma 2 5 5 3 4" xfId="7586"/>
    <cellStyle name="Comma 2 5 5 3 4 2" xfId="20002"/>
    <cellStyle name="Comma 2 5 5 3 4 3" xfId="29806"/>
    <cellStyle name="Comma 2 5 5 3 5" xfId="14867"/>
    <cellStyle name="Comma 2 5 5 3 5 2" xfId="29807"/>
    <cellStyle name="Comma 2 5 5 3 6" xfId="29803"/>
    <cellStyle name="Comma 2 5 5 4" xfId="1298"/>
    <cellStyle name="Comma 2 5 5 4 2" xfId="4665"/>
    <cellStyle name="Comma 2 5 5 4 2 2" xfId="11192"/>
    <cellStyle name="Comma 2 5 5 4 2 2 2" xfId="23580"/>
    <cellStyle name="Comma 2 5 5 4 2 3" xfId="17097"/>
    <cellStyle name="Comma 2 5 5 4 3" xfId="7587"/>
    <cellStyle name="Comma 2 5 5 4 3 2" xfId="20003"/>
    <cellStyle name="Comma 2 5 5 4 4" xfId="14868"/>
    <cellStyle name="Comma 2 5 5 4 5" xfId="29808"/>
    <cellStyle name="Comma 2 5 5 5" xfId="1295"/>
    <cellStyle name="Comma 2 5 5 5 2" xfId="6779"/>
    <cellStyle name="Comma 2 5 5 5 2 2" xfId="12938"/>
    <cellStyle name="Comma 2 5 5 5 2 2 2" xfId="25325"/>
    <cellStyle name="Comma 2 5 5 5 2 3" xfId="19205"/>
    <cellStyle name="Comma 2 5 5 5 3" xfId="9707"/>
    <cellStyle name="Comma 2 5 5 5 3 2" xfId="22110"/>
    <cellStyle name="Comma 2 5 5 5 4" xfId="14865"/>
    <cellStyle name="Comma 2 5 5 5 5" xfId="29809"/>
    <cellStyle name="Comma 2 5 5 6" xfId="4662"/>
    <cellStyle name="Comma 2 5 5 6 2" xfId="11191"/>
    <cellStyle name="Comma 2 5 5 6 2 2" xfId="23579"/>
    <cellStyle name="Comma 2 5 5 6 3" xfId="17094"/>
    <cellStyle name="Comma 2 5 5 6 4" xfId="29810"/>
    <cellStyle name="Comma 2 5 5 7" xfId="7584"/>
    <cellStyle name="Comma 2 5 5 7 2" xfId="20000"/>
    <cellStyle name="Comma 2 5 5 7 3" xfId="29811"/>
    <cellStyle name="Comma 2 5 5 8" xfId="13954"/>
    <cellStyle name="Comma 2 5 5 8 2" xfId="29812"/>
    <cellStyle name="Comma 2 5 5 9" xfId="13596"/>
    <cellStyle name="Comma 2 5 6" xfId="293"/>
    <cellStyle name="Comma 2 5 6 2" xfId="667"/>
    <cellStyle name="Comma 2 5 6 2 2" xfId="4058"/>
    <cellStyle name="Comma 2 5 6 2 2 2" xfId="7125"/>
    <cellStyle name="Comma 2 5 6 2 2 2 2" xfId="13283"/>
    <cellStyle name="Comma 2 5 6 2 2 2 2 2" xfId="25670"/>
    <cellStyle name="Comma 2 5 6 2 2 2 3" xfId="19550"/>
    <cellStyle name="Comma 2 5 6 2 2 3" xfId="10052"/>
    <cellStyle name="Comma 2 5 6 2 2 3 2" xfId="22455"/>
    <cellStyle name="Comma 2 5 6 2 2 4" xfId="16629"/>
    <cellStyle name="Comma 2 5 6 2 3" xfId="6433"/>
    <cellStyle name="Comma 2 5 6 2 3 2" xfId="12592"/>
    <cellStyle name="Comma 2 5 6 2 3 2 2" xfId="24979"/>
    <cellStyle name="Comma 2 5 6 2 3 3" xfId="18859"/>
    <cellStyle name="Comma 2 5 6 2 4" xfId="9361"/>
    <cellStyle name="Comma 2 5 6 2 4 2" xfId="21764"/>
    <cellStyle name="Comma 2 5 6 2 5" xfId="14397"/>
    <cellStyle name="Comma 2 5 6 2 6" xfId="29814"/>
    <cellStyle name="Comma 2 5 6 3" xfId="1299"/>
    <cellStyle name="Comma 2 5 6 3 2" xfId="6781"/>
    <cellStyle name="Comma 2 5 6 3 2 2" xfId="12940"/>
    <cellStyle name="Comma 2 5 6 3 2 2 2" xfId="25327"/>
    <cellStyle name="Comma 2 5 6 3 2 3" xfId="19207"/>
    <cellStyle name="Comma 2 5 6 3 3" xfId="9709"/>
    <cellStyle name="Comma 2 5 6 3 3 2" xfId="22112"/>
    <cellStyle name="Comma 2 5 6 3 4" xfId="14869"/>
    <cellStyle name="Comma 2 5 6 3 5" xfId="29815"/>
    <cellStyle name="Comma 2 5 6 4" xfId="4666"/>
    <cellStyle name="Comma 2 5 6 4 2" xfId="11193"/>
    <cellStyle name="Comma 2 5 6 4 2 2" xfId="23581"/>
    <cellStyle name="Comma 2 5 6 4 3" xfId="17098"/>
    <cellStyle name="Comma 2 5 6 4 4" xfId="29816"/>
    <cellStyle name="Comma 2 5 6 5" xfId="7588"/>
    <cellStyle name="Comma 2 5 6 5 2" xfId="20004"/>
    <cellStyle name="Comma 2 5 6 5 3" xfId="29817"/>
    <cellStyle name="Comma 2 5 6 6" xfId="14042"/>
    <cellStyle name="Comma 2 5 6 6 2" xfId="29818"/>
    <cellStyle name="Comma 2 5 6 7" xfId="13686"/>
    <cellStyle name="Comma 2 5 6 8" xfId="29813"/>
    <cellStyle name="Comma 2 5 7" xfId="381"/>
    <cellStyle name="Comma 2 5 7 2" xfId="755"/>
    <cellStyle name="Comma 2 5 7 2 2" xfId="4139"/>
    <cellStyle name="Comma 2 5 7 2 2 2" xfId="7203"/>
    <cellStyle name="Comma 2 5 7 2 2 2 2" xfId="13361"/>
    <cellStyle name="Comma 2 5 7 2 2 2 2 2" xfId="25748"/>
    <cellStyle name="Comma 2 5 7 2 2 2 3" xfId="19628"/>
    <cellStyle name="Comma 2 5 7 2 2 3" xfId="10130"/>
    <cellStyle name="Comma 2 5 7 2 2 3 2" xfId="22533"/>
    <cellStyle name="Comma 2 5 7 2 2 4" xfId="16710"/>
    <cellStyle name="Comma 2 5 7 2 3" xfId="6514"/>
    <cellStyle name="Comma 2 5 7 2 3 2" xfId="12673"/>
    <cellStyle name="Comma 2 5 7 2 3 2 2" xfId="25060"/>
    <cellStyle name="Comma 2 5 7 2 3 3" xfId="18940"/>
    <cellStyle name="Comma 2 5 7 2 4" xfId="9442"/>
    <cellStyle name="Comma 2 5 7 2 4 2" xfId="21845"/>
    <cellStyle name="Comma 2 5 7 2 5" xfId="14485"/>
    <cellStyle name="Comma 2 5 7 2 6" xfId="29820"/>
    <cellStyle name="Comma 2 5 7 3" xfId="1300"/>
    <cellStyle name="Comma 2 5 7 3 2" xfId="6782"/>
    <cellStyle name="Comma 2 5 7 3 2 2" xfId="12941"/>
    <cellStyle name="Comma 2 5 7 3 2 2 2" xfId="25328"/>
    <cellStyle name="Comma 2 5 7 3 2 3" xfId="19208"/>
    <cellStyle name="Comma 2 5 7 3 3" xfId="9710"/>
    <cellStyle name="Comma 2 5 7 3 3 2" xfId="22113"/>
    <cellStyle name="Comma 2 5 7 3 4" xfId="14870"/>
    <cellStyle name="Comma 2 5 7 3 5" xfId="29821"/>
    <cellStyle name="Comma 2 5 7 4" xfId="4667"/>
    <cellStyle name="Comma 2 5 7 4 2" xfId="11194"/>
    <cellStyle name="Comma 2 5 7 4 2 2" xfId="23582"/>
    <cellStyle name="Comma 2 5 7 4 3" xfId="17099"/>
    <cellStyle name="Comma 2 5 7 4 4" xfId="29822"/>
    <cellStyle name="Comma 2 5 7 5" xfId="7589"/>
    <cellStyle name="Comma 2 5 7 5 2" xfId="20005"/>
    <cellStyle name="Comma 2 5 7 5 3" xfId="29823"/>
    <cellStyle name="Comma 2 5 7 6" xfId="14130"/>
    <cellStyle name="Comma 2 5 7 7" xfId="29819"/>
    <cellStyle name="Comma 2 5 8" xfId="490"/>
    <cellStyle name="Comma 2 5 8 2" xfId="1301"/>
    <cellStyle name="Comma 2 5 8 2 2" xfId="6783"/>
    <cellStyle name="Comma 2 5 8 2 2 2" xfId="12942"/>
    <cellStyle name="Comma 2 5 8 2 2 2 2" xfId="25329"/>
    <cellStyle name="Comma 2 5 8 2 2 3" xfId="19209"/>
    <cellStyle name="Comma 2 5 8 2 3" xfId="9711"/>
    <cellStyle name="Comma 2 5 8 2 3 2" xfId="22114"/>
    <cellStyle name="Comma 2 5 8 2 4" xfId="14871"/>
    <cellStyle name="Comma 2 5 8 2 5" xfId="29825"/>
    <cellStyle name="Comma 2 5 8 3" xfId="4668"/>
    <cellStyle name="Comma 2 5 8 3 2" xfId="10890"/>
    <cellStyle name="Comma 2 5 8 3 2 2" xfId="23291"/>
    <cellStyle name="Comma 2 5 8 3 3" xfId="17100"/>
    <cellStyle name="Comma 2 5 8 3 4" xfId="29826"/>
    <cellStyle name="Comma 2 5 8 4" xfId="7590"/>
    <cellStyle name="Comma 2 5 8 4 2" xfId="20006"/>
    <cellStyle name="Comma 2 5 8 4 3" xfId="29827"/>
    <cellStyle name="Comma 2 5 8 5" xfId="14221"/>
    <cellStyle name="Comma 2 5 8 5 2" xfId="29828"/>
    <cellStyle name="Comma 2 5 8 6" xfId="29824"/>
    <cellStyle name="Comma 2 5 9" xfId="1302"/>
    <cellStyle name="Comma 2 5 9 2" xfId="4669"/>
    <cellStyle name="Comma 2 5 9 2 2" xfId="11195"/>
    <cellStyle name="Comma 2 5 9 2 2 2" xfId="23583"/>
    <cellStyle name="Comma 2 5 9 2 3" xfId="17101"/>
    <cellStyle name="Comma 2 5 9 3" xfId="7591"/>
    <cellStyle name="Comma 2 5 9 3 2" xfId="20007"/>
    <cellStyle name="Comma 2 5 9 4" xfId="14872"/>
    <cellStyle name="Comma 2 5 9 5" xfId="29829"/>
    <cellStyle name="Comma 2 6" xfId="1303"/>
    <cellStyle name="Comma 2 6 2" xfId="26306"/>
    <cellStyle name="Comma 2 6 3" xfId="29830"/>
    <cellStyle name="Comma 2 7" xfId="1304"/>
    <cellStyle name="Comma 2 7 2" xfId="3498"/>
    <cellStyle name="Comma 2 7 2 2" xfId="6364"/>
    <cellStyle name="Comma 2 7 2 2 2" xfId="12542"/>
    <cellStyle name="Comma 2 7 2 2 2 2" xfId="24929"/>
    <cellStyle name="Comma 2 7 2 2 3" xfId="18794"/>
    <cellStyle name="Comma 2 7 2 3" xfId="9289"/>
    <cellStyle name="Comma 2 7 2 3 2" xfId="21699"/>
    <cellStyle name="Comma 2 7 2 4" xfId="16564"/>
    <cellStyle name="Comma 2 7 2 5" xfId="29832"/>
    <cellStyle name="Comma 2 7 3" xfId="10682"/>
    <cellStyle name="Comma 2 7 3 2" xfId="23083"/>
    <cellStyle name="Comma 2 7 3 3" xfId="29833"/>
    <cellStyle name="Comma 2 7 4" xfId="26031"/>
    <cellStyle name="Comma 2 7 4 2" xfId="29834"/>
    <cellStyle name="Comma 2 7 5" xfId="26324"/>
    <cellStyle name="Comma 2 7 5 2" xfId="29835"/>
    <cellStyle name="Comma 2 7 6" xfId="29831"/>
    <cellStyle name="Comma 2 8" xfId="1305"/>
    <cellStyle name="Comma 2 8 2" xfId="3524"/>
    <cellStyle name="Comma 2 8 2 2" xfId="6385"/>
    <cellStyle name="Comma 2 8 2 2 2" xfId="12549"/>
    <cellStyle name="Comma 2 8 2 2 2 2" xfId="24936"/>
    <cellStyle name="Comma 2 8 2 2 3" xfId="18815"/>
    <cellStyle name="Comma 2 8 2 3" xfId="9310"/>
    <cellStyle name="Comma 2 8 2 3 2" xfId="21720"/>
    <cellStyle name="Comma 2 8 2 4" xfId="16585"/>
    <cellStyle name="Comma 2 8 2 5" xfId="29837"/>
    <cellStyle name="Comma 2 8 3" xfId="10871"/>
    <cellStyle name="Comma 2 8 3 2" xfId="23272"/>
    <cellStyle name="Comma 2 8 3 3" xfId="29838"/>
    <cellStyle name="Comma 2 8 4" xfId="26038"/>
    <cellStyle name="Comma 2 8 4 2" xfId="29839"/>
    <cellStyle name="Comma 2 8 5" xfId="26325"/>
    <cellStyle name="Comma 2 8 5 2" xfId="29840"/>
    <cellStyle name="Comma 2 8 6" xfId="29836"/>
    <cellStyle name="Comma 2 9" xfId="1306"/>
    <cellStyle name="Comma 2 9 2" xfId="3528"/>
    <cellStyle name="Comma 2 9 2 2" xfId="6389"/>
    <cellStyle name="Comma 2 9 2 2 2" xfId="12553"/>
    <cellStyle name="Comma 2 9 2 2 2 2" xfId="24940"/>
    <cellStyle name="Comma 2 9 2 2 3" xfId="18819"/>
    <cellStyle name="Comma 2 9 2 3" xfId="9314"/>
    <cellStyle name="Comma 2 9 2 3 2" xfId="21724"/>
    <cellStyle name="Comma 2 9 2 4" xfId="16589"/>
    <cellStyle name="Comma 2 9 2 5" xfId="29842"/>
    <cellStyle name="Comma 2 9 3" xfId="10880"/>
    <cellStyle name="Comma 2 9 3 2" xfId="23281"/>
    <cellStyle name="Comma 2 9 3 3" xfId="29843"/>
    <cellStyle name="Comma 2 9 4" xfId="26042"/>
    <cellStyle name="Comma 2 9 4 2" xfId="29844"/>
    <cellStyle name="Comma 2 9 5" xfId="26326"/>
    <cellStyle name="Comma 2 9 5 2" xfId="29845"/>
    <cellStyle name="Comma 2 9 6" xfId="29841"/>
    <cellStyle name="Comma 2_Alumina - Quantity and Value" xfId="4007"/>
    <cellStyle name="Comma 20" xfId="3838"/>
    <cellStyle name="Comma 20 2" xfId="28520"/>
    <cellStyle name="Comma 20 3" xfId="27844"/>
    <cellStyle name="Comma 21" xfId="3842"/>
    <cellStyle name="Comma 21 2" xfId="28524"/>
    <cellStyle name="Comma 21 3" xfId="27848"/>
    <cellStyle name="Comma 22" xfId="3863"/>
    <cellStyle name="Comma 22 2" xfId="28545"/>
    <cellStyle name="Comma 22 3" xfId="27869"/>
    <cellStyle name="Comma 23" xfId="3846"/>
    <cellStyle name="Comma 23 2" xfId="28528"/>
    <cellStyle name="Comma 23 3" xfId="27852"/>
    <cellStyle name="Comma 24" xfId="3867"/>
    <cellStyle name="Comma 24 2" xfId="28549"/>
    <cellStyle name="Comma 24 3" xfId="27873"/>
    <cellStyle name="Comma 25" xfId="3851"/>
    <cellStyle name="Comma 25 2" xfId="28533"/>
    <cellStyle name="Comma 25 3" xfId="27857"/>
    <cellStyle name="Comma 26" xfId="3841"/>
    <cellStyle name="Comma 26 2" xfId="28523"/>
    <cellStyle name="Comma 26 3" xfId="27847"/>
    <cellStyle name="Comma 27" xfId="3868"/>
    <cellStyle name="Comma 27 2" xfId="28550"/>
    <cellStyle name="Comma 27 3" xfId="27874"/>
    <cellStyle name="Comma 28" xfId="3870"/>
    <cellStyle name="Comma 28 2" xfId="28552"/>
    <cellStyle name="Comma 28 3" xfId="27876"/>
    <cellStyle name="Comma 29" xfId="3872"/>
    <cellStyle name="Comma 29 2" xfId="28554"/>
    <cellStyle name="Comma 29 3" xfId="27878"/>
    <cellStyle name="Comma 3" xfId="195"/>
    <cellStyle name="Comma 3 2" xfId="1307"/>
    <cellStyle name="Comma 3 2 2" xfId="3606"/>
    <cellStyle name="Comma 3 2 2 2" xfId="28307"/>
    <cellStyle name="Comma 3 2 2 3" xfId="27631"/>
    <cellStyle name="Comma 3 2 3" xfId="25998"/>
    <cellStyle name="Comma 3 2 4" xfId="26275"/>
    <cellStyle name="Comma 3 3" xfId="3605"/>
    <cellStyle name="Comma 3 3 2" xfId="26115"/>
    <cellStyle name="Comma 3 3 3" xfId="26307"/>
    <cellStyle name="Comma 3 3 3 2" xfId="28306"/>
    <cellStyle name="Comma 3 3 4" xfId="27630"/>
    <cellStyle name="Comma 3 3 5" xfId="29846"/>
    <cellStyle name="Comma 3 4" xfId="4028"/>
    <cellStyle name="Comma 3 4 2" xfId="26327"/>
    <cellStyle name="Comma 3 4 3" xfId="29847"/>
    <cellStyle name="Comma 3 5" xfId="874"/>
    <cellStyle name="Comma 3 5 2" xfId="26328"/>
    <cellStyle name="Comma 3 5 2 2" xfId="28145"/>
    <cellStyle name="Comma 3 5 3" xfId="27470"/>
    <cellStyle name="Comma 3 6" xfId="25882"/>
    <cellStyle name="Comma 3 6 2" xfId="26329"/>
    <cellStyle name="Comma 3 6 3" xfId="29848"/>
    <cellStyle name="Comma 3_Base Metals Prices" xfId="1308"/>
    <cellStyle name="Comma 30" xfId="3874"/>
    <cellStyle name="Comma 30 2" xfId="28556"/>
    <cellStyle name="Comma 30 3" xfId="27880"/>
    <cellStyle name="Comma 31" xfId="3876"/>
    <cellStyle name="Comma 31 2" xfId="28558"/>
    <cellStyle name="Comma 31 3" xfId="27882"/>
    <cellStyle name="Comma 32" xfId="3877"/>
    <cellStyle name="Comma 32 2" xfId="28559"/>
    <cellStyle name="Comma 32 3" xfId="27883"/>
    <cellStyle name="Comma 33" xfId="3879"/>
    <cellStyle name="Comma 33 2" xfId="28561"/>
    <cellStyle name="Comma 33 3" xfId="27885"/>
    <cellStyle name="Comma 34" xfId="3886"/>
    <cellStyle name="Comma 34 2" xfId="28565"/>
    <cellStyle name="Comma 34 3" xfId="27889"/>
    <cellStyle name="Comma 35" xfId="3885"/>
    <cellStyle name="Comma 35 2" xfId="28564"/>
    <cellStyle name="Comma 35 3" xfId="27888"/>
    <cellStyle name="Comma 36" xfId="3899"/>
    <cellStyle name="Comma 36 2" xfId="28576"/>
    <cellStyle name="Comma 36 3" xfId="27900"/>
    <cellStyle name="Comma 37" xfId="3894"/>
    <cellStyle name="Comma 37 2" xfId="28571"/>
    <cellStyle name="Comma 37 3" xfId="27895"/>
    <cellStyle name="Comma 38" xfId="3904"/>
    <cellStyle name="Comma 38 2" xfId="28581"/>
    <cellStyle name="Comma 38 3" xfId="27905"/>
    <cellStyle name="Comma 39" xfId="3907"/>
    <cellStyle name="Comma 39 2" xfId="28584"/>
    <cellStyle name="Comma 39 3" xfId="27908"/>
    <cellStyle name="Comma 4" xfId="49"/>
    <cellStyle name="Comma 4 10" xfId="4364"/>
    <cellStyle name="Comma 4 10 2" xfId="10984"/>
    <cellStyle name="Comma 4 10 2 2" xfId="23372"/>
    <cellStyle name="Comma 4 10 3" xfId="16802"/>
    <cellStyle name="Comma 4 11" xfId="7287"/>
    <cellStyle name="Comma 4 11 2" xfId="19708"/>
    <cellStyle name="Comma 4 12" xfId="25848"/>
    <cellStyle name="Comma 4 13" xfId="26232"/>
    <cellStyle name="Comma 4 14" xfId="28850"/>
    <cellStyle name="Comma 4 2" xfId="104"/>
    <cellStyle name="Comma 4 2 2" xfId="1309"/>
    <cellStyle name="Comma 4 2 2 2" xfId="3582"/>
    <cellStyle name="Comma 4 2 2 2 2" xfId="6398"/>
    <cellStyle name="Comma 4 2 2 2 2 2" xfId="12561"/>
    <cellStyle name="Comma 4 2 2 2 2 2 2" xfId="24948"/>
    <cellStyle name="Comma 4 2 2 2 2 3" xfId="18828"/>
    <cellStyle name="Comma 4 2 2 2 3" xfId="9324"/>
    <cellStyle name="Comma 4 2 2 2 3 2" xfId="21733"/>
    <cellStyle name="Comma 4 2 2 2 4" xfId="13481"/>
    <cellStyle name="Comma 4 2 2 2 4 2" xfId="28785"/>
    <cellStyle name="Comma 4 2 2 2 4 3" xfId="28109"/>
    <cellStyle name="Comma 4 2 2 2 5" xfId="16598"/>
    <cellStyle name="Comma 4 2 2 3" xfId="3609"/>
    <cellStyle name="Comma 4 2 2 3 2" xfId="28310"/>
    <cellStyle name="Comma 4 2 2 3 3" xfId="27634"/>
    <cellStyle name="Comma 4 2 2 4" xfId="25916"/>
    <cellStyle name="Comma 4 2 2 5" xfId="29850"/>
    <cellStyle name="Comma 4 2 3" xfId="916"/>
    <cellStyle name="Comma 4 2 3 2" xfId="3522"/>
    <cellStyle name="Comma 4 2 3 2 2" xfId="6383"/>
    <cellStyle name="Comma 4 2 3 2 2 2" xfId="10476"/>
    <cellStyle name="Comma 4 2 3 2 2 2 2" xfId="22877"/>
    <cellStyle name="Comma 4 2 3 2 2 3" xfId="18813"/>
    <cellStyle name="Comma 4 2 3 2 2 4" xfId="29853"/>
    <cellStyle name="Comma 4 2 3 2 3" xfId="10869"/>
    <cellStyle name="Comma 4 2 3 2 3 2" xfId="23270"/>
    <cellStyle name="Comma 4 2 3 2 3 3" xfId="29854"/>
    <cellStyle name="Comma 4 2 3 2 4" xfId="9308"/>
    <cellStyle name="Comma 4 2 3 2 4 2" xfId="21718"/>
    <cellStyle name="Comma 4 2 3 2 4 3" xfId="29855"/>
    <cellStyle name="Comma 4 2 3 2 5" xfId="16583"/>
    <cellStyle name="Comma 4 2 3 2 5 2" xfId="29856"/>
    <cellStyle name="Comma 4 2 3 2 6" xfId="29852"/>
    <cellStyle name="Comma 4 2 3 3" xfId="3494"/>
    <cellStyle name="Comma 4 2 3 3 2" xfId="6362"/>
    <cellStyle name="Comma 4 2 3 3 2 2" xfId="12540"/>
    <cellStyle name="Comma 4 2 3 3 2 2 2" xfId="24927"/>
    <cellStyle name="Comma 4 2 3 3 2 3" xfId="18792"/>
    <cellStyle name="Comma 4 2 3 3 3" xfId="9287"/>
    <cellStyle name="Comma 4 2 3 3 3 2" xfId="21697"/>
    <cellStyle name="Comma 4 2 3 3 4" xfId="16562"/>
    <cellStyle name="Comma 4 2 3 3 5" xfId="29857"/>
    <cellStyle name="Comma 4 2 3 4" xfId="4263"/>
    <cellStyle name="Comma 4 2 3 4 2" xfId="10680"/>
    <cellStyle name="Comma 4 2 3 4 2 2" xfId="23081"/>
    <cellStyle name="Comma 4 2 3 4 3" xfId="28682"/>
    <cellStyle name="Comma 4 2 3 4 4" xfId="28006"/>
    <cellStyle name="Comma 4 2 3 4 5" xfId="29858"/>
    <cellStyle name="Comma 4 2 3 5" xfId="26029"/>
    <cellStyle name="Comma 4 2 3 5 2" xfId="29859"/>
    <cellStyle name="Comma 4 2 3 6" xfId="26330"/>
    <cellStyle name="Comma 4 2 3 6 2" xfId="28149"/>
    <cellStyle name="Comma 4 2 3 6 3" xfId="29860"/>
    <cellStyle name="Comma 4 2 3 7" xfId="27474"/>
    <cellStyle name="Comma 4 2 3 8" xfId="29851"/>
    <cellStyle name="Comma 4 2 4" xfId="3608"/>
    <cellStyle name="Comma 4 2 4 2" xfId="28309"/>
    <cellStyle name="Comma 4 2 4 3" xfId="27633"/>
    <cellStyle name="Comma 4 2 5" xfId="903"/>
    <cellStyle name="Comma 4 2 5 2" xfId="6605"/>
    <cellStyle name="Comma 4 2 5 2 2" xfId="12764"/>
    <cellStyle name="Comma 4 2 5 2 2 2" xfId="25151"/>
    <cellStyle name="Comma 4 2 5 2 3" xfId="19031"/>
    <cellStyle name="Comma 4 2 5 3" xfId="9533"/>
    <cellStyle name="Comma 4 2 5 3 2" xfId="21936"/>
    <cellStyle name="Comma 4 2 5 4" xfId="14580"/>
    <cellStyle name="Comma 4 2 6" xfId="4372"/>
    <cellStyle name="Comma 4 2 6 2" xfId="10991"/>
    <cellStyle name="Comma 4 2 6 2 2" xfId="23379"/>
    <cellStyle name="Comma 4 2 6 3" xfId="16809"/>
    <cellStyle name="Comma 4 2 7" xfId="7295"/>
    <cellStyle name="Comma 4 2 7 2" xfId="19715"/>
    <cellStyle name="Comma 4 2 8" xfId="25859"/>
    <cellStyle name="Comma 4 2 9" xfId="29849"/>
    <cellStyle name="Comma 4 3" xfId="1310"/>
    <cellStyle name="Comma 4 3 10" xfId="26308"/>
    <cellStyle name="Comma 4 3 11" xfId="29861"/>
    <cellStyle name="Comma 4 3 2" xfId="1311"/>
    <cellStyle name="Comma 4 3 2 2" xfId="4670"/>
    <cellStyle name="Comma 4 3 2 2 2" xfId="10288"/>
    <cellStyle name="Comma 4 3 2 2 2 2" xfId="22689"/>
    <cellStyle name="Comma 4 3 2 2 3" xfId="17102"/>
    <cellStyle name="Comma 4 3 2 2 4" xfId="29863"/>
    <cellStyle name="Comma 4 3 2 3" xfId="10583"/>
    <cellStyle name="Comma 4 3 2 3 2" xfId="22984"/>
    <cellStyle name="Comma 4 3 2 3 3" xfId="29864"/>
    <cellStyle name="Comma 4 3 2 4" xfId="7592"/>
    <cellStyle name="Comma 4 3 2 4 2" xfId="20008"/>
    <cellStyle name="Comma 4 3 2 4 3" xfId="29865"/>
    <cellStyle name="Comma 4 3 2 5" xfId="14873"/>
    <cellStyle name="Comma 4 3 2 5 2" xfId="29866"/>
    <cellStyle name="Comma 4 3 2 6" xfId="29862"/>
    <cellStyle name="Comma 4 3 3" xfId="1312"/>
    <cellStyle name="Comma 4 3 3 2" xfId="4671"/>
    <cellStyle name="Comma 4 3 3 2 2" xfId="10379"/>
    <cellStyle name="Comma 4 3 3 2 2 2" xfId="22780"/>
    <cellStyle name="Comma 4 3 3 2 3" xfId="17103"/>
    <cellStyle name="Comma 4 3 3 2 4" xfId="29868"/>
    <cellStyle name="Comma 4 3 3 3" xfId="10770"/>
    <cellStyle name="Comma 4 3 3 3 2" xfId="23171"/>
    <cellStyle name="Comma 4 3 3 3 3" xfId="29869"/>
    <cellStyle name="Comma 4 3 3 4" xfId="7593"/>
    <cellStyle name="Comma 4 3 3 4 2" xfId="20009"/>
    <cellStyle name="Comma 4 3 3 4 3" xfId="29870"/>
    <cellStyle name="Comma 4 3 3 5" xfId="14874"/>
    <cellStyle name="Comma 4 3 3 5 2" xfId="29871"/>
    <cellStyle name="Comma 4 3 3 6" xfId="29867"/>
    <cellStyle name="Comma 4 3 4" xfId="1313"/>
    <cellStyle name="Comma 4 3 4 2" xfId="4672"/>
    <cellStyle name="Comma 4 3 4 2 2" xfId="11196"/>
    <cellStyle name="Comma 4 3 4 2 2 2" xfId="23584"/>
    <cellStyle name="Comma 4 3 4 2 3" xfId="17104"/>
    <cellStyle name="Comma 4 3 4 3" xfId="7594"/>
    <cellStyle name="Comma 4 3 4 3 2" xfId="20010"/>
    <cellStyle name="Comma 4 3 4 4" xfId="14875"/>
    <cellStyle name="Comma 4 3 4 5" xfId="29872"/>
    <cellStyle name="Comma 4 3 5" xfId="1314"/>
    <cellStyle name="Comma 4 3 5 2" xfId="4673"/>
    <cellStyle name="Comma 4 3 5 2 2" xfId="11197"/>
    <cellStyle name="Comma 4 3 5 2 2 2" xfId="23585"/>
    <cellStyle name="Comma 4 3 5 2 3" xfId="17105"/>
    <cellStyle name="Comma 4 3 5 3" xfId="7595"/>
    <cellStyle name="Comma 4 3 5 3 2" xfId="20011"/>
    <cellStyle name="Comma 4 3 5 4" xfId="14876"/>
    <cellStyle name="Comma 4 3 5 5" xfId="29873"/>
    <cellStyle name="Comma 4 3 6" xfId="1315"/>
    <cellStyle name="Comma 4 3 6 2" xfId="4674"/>
    <cellStyle name="Comma 4 3 6 2 2" xfId="11198"/>
    <cellStyle name="Comma 4 3 6 2 2 2" xfId="23586"/>
    <cellStyle name="Comma 4 3 6 2 3" xfId="17106"/>
    <cellStyle name="Comma 4 3 6 3" xfId="7596"/>
    <cellStyle name="Comma 4 3 6 3 2" xfId="20012"/>
    <cellStyle name="Comma 4 3 6 4" xfId="14877"/>
    <cellStyle name="Comma 4 3 6 5" xfId="29874"/>
    <cellStyle name="Comma 4 3 7" xfId="1316"/>
    <cellStyle name="Comma 4 3 7 2" xfId="4675"/>
    <cellStyle name="Comma 4 3 7 2 2" xfId="11199"/>
    <cellStyle name="Comma 4 3 7 2 2 2" xfId="23587"/>
    <cellStyle name="Comma 4 3 7 2 3" xfId="17107"/>
    <cellStyle name="Comma 4 3 7 3" xfId="7597"/>
    <cellStyle name="Comma 4 3 7 3 2" xfId="20013"/>
    <cellStyle name="Comma 4 3 7 4" xfId="14878"/>
    <cellStyle name="Comma 4 3 7 5" xfId="29875"/>
    <cellStyle name="Comma 4 3 8" xfId="1317"/>
    <cellStyle name="Comma 4 3 8 2" xfId="4676"/>
    <cellStyle name="Comma 4 3 8 2 2" xfId="11200"/>
    <cellStyle name="Comma 4 3 8 2 2 2" xfId="23588"/>
    <cellStyle name="Comma 4 3 8 2 3" xfId="17108"/>
    <cellStyle name="Comma 4 3 8 3" xfId="7598"/>
    <cellStyle name="Comma 4 3 8 3 2" xfId="20014"/>
    <cellStyle name="Comma 4 3 8 4" xfId="14879"/>
    <cellStyle name="Comma 4 3 9" xfId="3610"/>
    <cellStyle name="Comma 4 3 9 2" xfId="28311"/>
    <cellStyle name="Comma 4 3 9 3" xfId="27635"/>
    <cellStyle name="Comma 4 4" xfId="1318"/>
    <cellStyle name="Comma 4 4 2" xfId="3565"/>
    <cellStyle name="Comma 4 4 2 2" xfId="6396"/>
    <cellStyle name="Comma 4 4 2 2 2" xfId="12559"/>
    <cellStyle name="Comma 4 4 2 2 2 2" xfId="24946"/>
    <cellStyle name="Comma 4 4 2 2 3" xfId="18826"/>
    <cellStyle name="Comma 4 4 2 3" xfId="9322"/>
    <cellStyle name="Comma 4 4 2 3 2" xfId="21731"/>
    <cellStyle name="Comma 4 4 2 4" xfId="13497"/>
    <cellStyle name="Comma 4 4 2 4 2" xfId="28793"/>
    <cellStyle name="Comma 4 4 2 4 3" xfId="28117"/>
    <cellStyle name="Comma 4 4 2 5" xfId="16596"/>
    <cellStyle name="Comma 4 4 3" xfId="3611"/>
    <cellStyle name="Comma 4 4 3 2" xfId="28312"/>
    <cellStyle name="Comma 4 4 3 3" xfId="27636"/>
    <cellStyle name="Comma 4 4 4" xfId="25955"/>
    <cellStyle name="Comma 4 4 5" xfId="29876"/>
    <cellStyle name="Comma 4 5" xfId="1319"/>
    <cellStyle name="Comma 4 5 2" xfId="3462"/>
    <cellStyle name="Comma 4 5 2 2" xfId="6360"/>
    <cellStyle name="Comma 4 5 2 2 2" xfId="12538"/>
    <cellStyle name="Comma 4 5 2 2 2 2" xfId="24925"/>
    <cellStyle name="Comma 4 5 2 2 3" xfId="18790"/>
    <cellStyle name="Comma 4 5 2 3" xfId="9285"/>
    <cellStyle name="Comma 4 5 2 3 2" xfId="21695"/>
    <cellStyle name="Comma 4 5 2 4" xfId="16560"/>
    <cellStyle name="Comma 4 5 2 5" xfId="29878"/>
    <cellStyle name="Comma 4 5 3" xfId="3612"/>
    <cellStyle name="Comma 4 5 3 2" xfId="10502"/>
    <cellStyle name="Comma 4 5 3 2 2" xfId="22903"/>
    <cellStyle name="Comma 4 5 3 3" xfId="28313"/>
    <cellStyle name="Comma 4 5 3 4" xfId="27637"/>
    <cellStyle name="Comma 4 5 3 5" xfId="29879"/>
    <cellStyle name="Comma 4 5 4" xfId="26027"/>
    <cellStyle name="Comma 4 5 4 2" xfId="29880"/>
    <cellStyle name="Comma 4 5 5" xfId="26331"/>
    <cellStyle name="Comma 4 5 5 2" xfId="28174"/>
    <cellStyle name="Comma 4 5 5 3" xfId="29881"/>
    <cellStyle name="Comma 4 5 6" xfId="27499"/>
    <cellStyle name="Comma 4 5 7" xfId="29877"/>
    <cellStyle name="Comma 4 6" xfId="1320"/>
    <cellStyle name="Comma 4 6 2" xfId="3503"/>
    <cellStyle name="Comma 4 6 2 2" xfId="6369"/>
    <cellStyle name="Comma 4 6 2 2 2" xfId="12546"/>
    <cellStyle name="Comma 4 6 2 2 2 2" xfId="24933"/>
    <cellStyle name="Comma 4 6 2 2 3" xfId="18799"/>
    <cellStyle name="Comma 4 6 2 3" xfId="9294"/>
    <cellStyle name="Comma 4 6 2 3 2" xfId="21704"/>
    <cellStyle name="Comma 4 6 2 4" xfId="16569"/>
    <cellStyle name="Comma 4 6 2 5" xfId="29883"/>
    <cellStyle name="Comma 4 6 3" xfId="3613"/>
    <cellStyle name="Comma 4 6 3 2" xfId="10687"/>
    <cellStyle name="Comma 4 6 3 2 2" xfId="23088"/>
    <cellStyle name="Comma 4 6 3 3" xfId="28314"/>
    <cellStyle name="Comma 4 6 3 4" xfId="27638"/>
    <cellStyle name="Comma 4 6 3 5" xfId="29884"/>
    <cellStyle name="Comma 4 6 4" xfId="26035"/>
    <cellStyle name="Comma 4 6 4 2" xfId="29885"/>
    <cellStyle name="Comma 4 6 5" xfId="26332"/>
    <cellStyle name="Comma 4 6 5 2" xfId="28175"/>
    <cellStyle name="Comma 4 6 5 3" xfId="29886"/>
    <cellStyle name="Comma 4 6 6" xfId="27500"/>
    <cellStyle name="Comma 4 6 7" xfId="29882"/>
    <cellStyle name="Comma 4 7" xfId="940"/>
    <cellStyle name="Comma 4 7 2" xfId="4265"/>
    <cellStyle name="Comma 4 7 2 2" xfId="28684"/>
    <cellStyle name="Comma 4 7 2 3" xfId="28008"/>
    <cellStyle name="Comma 4 7 3" xfId="28151"/>
    <cellStyle name="Comma 4 7 4" xfId="27476"/>
    <cellStyle name="Comma 4 8" xfId="3607"/>
    <cellStyle name="Comma 4 8 2" xfId="28308"/>
    <cellStyle name="Comma 4 8 3" xfId="27632"/>
    <cellStyle name="Comma 4 9" xfId="881"/>
    <cellStyle name="Comma 4 9 2" xfId="6603"/>
    <cellStyle name="Comma 4 9 2 2" xfId="12762"/>
    <cellStyle name="Comma 4 9 2 2 2" xfId="25149"/>
    <cellStyle name="Comma 4 9 2 3" xfId="19029"/>
    <cellStyle name="Comma 4 9 3" xfId="9531"/>
    <cellStyle name="Comma 4 9 3 2" xfId="21934"/>
    <cellStyle name="Comma 4 9 4" xfId="14573"/>
    <cellStyle name="Comma 4_Data - Monthly Commodity Prices" xfId="30026"/>
    <cellStyle name="Comma 40" xfId="3906"/>
    <cellStyle name="Comma 40 2" xfId="28583"/>
    <cellStyle name="Comma 40 3" xfId="27907"/>
    <cellStyle name="Comma 41" xfId="3893"/>
    <cellStyle name="Comma 41 2" xfId="28570"/>
    <cellStyle name="Comma 41 3" xfId="27894"/>
    <cellStyle name="Comma 42" xfId="3898"/>
    <cellStyle name="Comma 42 2" xfId="28575"/>
    <cellStyle name="Comma 42 3" xfId="27899"/>
    <cellStyle name="Comma 43" xfId="3913"/>
    <cellStyle name="Comma 43 2" xfId="28590"/>
    <cellStyle name="Comma 43 3" xfId="27914"/>
    <cellStyle name="Comma 44" xfId="3903"/>
    <cellStyle name="Comma 44 2" xfId="28580"/>
    <cellStyle name="Comma 44 3" xfId="27904"/>
    <cellStyle name="Comma 45" xfId="3910"/>
    <cellStyle name="Comma 45 2" xfId="28587"/>
    <cellStyle name="Comma 45 3" xfId="27911"/>
    <cellStyle name="Comma 46" xfId="3920"/>
    <cellStyle name="Comma 46 2" xfId="28597"/>
    <cellStyle name="Comma 46 3" xfId="27921"/>
    <cellStyle name="Comma 47" xfId="3915"/>
    <cellStyle name="Comma 47 2" xfId="28592"/>
    <cellStyle name="Comma 47 3" xfId="27916"/>
    <cellStyle name="Comma 48" xfId="3917"/>
    <cellStyle name="Comma 48 2" xfId="28594"/>
    <cellStyle name="Comma 48 3" xfId="27918"/>
    <cellStyle name="Comma 49" xfId="3921"/>
    <cellStyle name="Comma 49 2" xfId="28598"/>
    <cellStyle name="Comma 49 3" xfId="27922"/>
    <cellStyle name="Comma 5" xfId="52"/>
    <cellStyle name="Comma 5 10" xfId="4366"/>
    <cellStyle name="Comma 5 10 2" xfId="10986"/>
    <cellStyle name="Comma 5 10 2 2" xfId="23374"/>
    <cellStyle name="Comma 5 10 3" xfId="16804"/>
    <cellStyle name="Comma 5 11" xfId="7289"/>
    <cellStyle name="Comma 5 11 2" xfId="19710"/>
    <cellStyle name="Comma 5 12" xfId="25850"/>
    <cellStyle name="Comma 5 13" xfId="28851"/>
    <cellStyle name="Comma 5 2" xfId="905"/>
    <cellStyle name="Comma 5 2 10" xfId="3615"/>
    <cellStyle name="Comma 5 2 10 2" xfId="28316"/>
    <cellStyle name="Comma 5 2 10 3" xfId="27640"/>
    <cellStyle name="Comma 5 2 11" xfId="4374"/>
    <cellStyle name="Comma 5 2 11 2" xfId="10993"/>
    <cellStyle name="Comma 5 2 11 2 2" xfId="23381"/>
    <cellStyle name="Comma 5 2 11 3" xfId="16811"/>
    <cellStyle name="Comma 5 2 12" xfId="7297"/>
    <cellStyle name="Comma 5 2 12 2" xfId="19717"/>
    <cellStyle name="Comma 5 2 13" xfId="14582"/>
    <cellStyle name="Comma 5 2 14" xfId="29887"/>
    <cellStyle name="Comma 5 2 2" xfId="1321"/>
    <cellStyle name="Comma 5 2 2 2" xfId="4677"/>
    <cellStyle name="Comma 5 2 2 2 2" xfId="10218"/>
    <cellStyle name="Comma 5 2 2 2 2 2" xfId="22619"/>
    <cellStyle name="Comma 5 2 2 2 3" xfId="17109"/>
    <cellStyle name="Comma 5 2 2 2 4" xfId="29889"/>
    <cellStyle name="Comma 5 2 2 3" xfId="10504"/>
    <cellStyle name="Comma 5 2 2 3 2" xfId="22905"/>
    <cellStyle name="Comma 5 2 2 3 3" xfId="29890"/>
    <cellStyle name="Comma 5 2 2 4" xfId="7599"/>
    <cellStyle name="Comma 5 2 2 4 2" xfId="20015"/>
    <cellStyle name="Comma 5 2 2 4 3" xfId="29891"/>
    <cellStyle name="Comma 5 2 2 5" xfId="14880"/>
    <cellStyle name="Comma 5 2 2 5 2" xfId="29892"/>
    <cellStyle name="Comma 5 2 2 6" xfId="29888"/>
    <cellStyle name="Comma 5 2 3" xfId="1322"/>
    <cellStyle name="Comma 5 2 3 2" xfId="4678"/>
    <cellStyle name="Comma 5 2 3 2 2" xfId="10302"/>
    <cellStyle name="Comma 5 2 3 2 2 2" xfId="22703"/>
    <cellStyle name="Comma 5 2 3 2 3" xfId="17110"/>
    <cellStyle name="Comma 5 2 3 2 4" xfId="29894"/>
    <cellStyle name="Comma 5 2 3 3" xfId="10689"/>
    <cellStyle name="Comma 5 2 3 3 2" xfId="23090"/>
    <cellStyle name="Comma 5 2 3 3 3" xfId="29895"/>
    <cellStyle name="Comma 5 2 3 4" xfId="7600"/>
    <cellStyle name="Comma 5 2 3 4 2" xfId="20016"/>
    <cellStyle name="Comma 5 2 3 4 3" xfId="29896"/>
    <cellStyle name="Comma 5 2 3 5" xfId="14881"/>
    <cellStyle name="Comma 5 2 3 5 2" xfId="29897"/>
    <cellStyle name="Comma 5 2 3 6" xfId="29893"/>
    <cellStyle name="Comma 5 2 4" xfId="1323"/>
    <cellStyle name="Comma 5 2 4 2" xfId="4679"/>
    <cellStyle name="Comma 5 2 4 2 2" xfId="11201"/>
    <cellStyle name="Comma 5 2 4 2 2 2" xfId="23589"/>
    <cellStyle name="Comma 5 2 4 2 3" xfId="17111"/>
    <cellStyle name="Comma 5 2 4 3" xfId="7601"/>
    <cellStyle name="Comma 5 2 4 3 2" xfId="20017"/>
    <cellStyle name="Comma 5 2 4 4" xfId="14882"/>
    <cellStyle name="Comma 5 2 4 5" xfId="29898"/>
    <cellStyle name="Comma 5 2 5" xfId="1324"/>
    <cellStyle name="Comma 5 2 5 2" xfId="4680"/>
    <cellStyle name="Comma 5 2 5 2 2" xfId="11202"/>
    <cellStyle name="Comma 5 2 5 2 2 2" xfId="23590"/>
    <cellStyle name="Comma 5 2 5 2 3" xfId="17112"/>
    <cellStyle name="Comma 5 2 5 3" xfId="7602"/>
    <cellStyle name="Comma 5 2 5 3 2" xfId="20018"/>
    <cellStyle name="Comma 5 2 5 4" xfId="14883"/>
    <cellStyle name="Comma 5 2 5 5" xfId="29899"/>
    <cellStyle name="Comma 5 2 6" xfId="1325"/>
    <cellStyle name="Comma 5 2 6 2" xfId="4681"/>
    <cellStyle name="Comma 5 2 6 2 2" xfId="11203"/>
    <cellStyle name="Comma 5 2 6 2 2 2" xfId="23591"/>
    <cellStyle name="Comma 5 2 6 2 3" xfId="17113"/>
    <cellStyle name="Comma 5 2 6 3" xfId="7603"/>
    <cellStyle name="Comma 5 2 6 3 2" xfId="20019"/>
    <cellStyle name="Comma 5 2 6 4" xfId="14884"/>
    <cellStyle name="Comma 5 2 6 5" xfId="29900"/>
    <cellStyle name="Comma 5 2 7" xfId="1326"/>
    <cellStyle name="Comma 5 2 7 2" xfId="4682"/>
    <cellStyle name="Comma 5 2 7 2 2" xfId="11204"/>
    <cellStyle name="Comma 5 2 7 2 2 2" xfId="23592"/>
    <cellStyle name="Comma 5 2 7 2 3" xfId="17114"/>
    <cellStyle name="Comma 5 2 7 3" xfId="7604"/>
    <cellStyle name="Comma 5 2 7 3 2" xfId="20020"/>
    <cellStyle name="Comma 5 2 7 4" xfId="14885"/>
    <cellStyle name="Comma 5 2 7 5" xfId="29901"/>
    <cellStyle name="Comma 5 2 8" xfId="1327"/>
    <cellStyle name="Comma 5 2 8 2" xfId="4683"/>
    <cellStyle name="Comma 5 2 8 2 2" xfId="11205"/>
    <cellStyle name="Comma 5 2 8 2 2 2" xfId="23593"/>
    <cellStyle name="Comma 5 2 8 2 3" xfId="17115"/>
    <cellStyle name="Comma 5 2 8 3" xfId="7605"/>
    <cellStyle name="Comma 5 2 8 3 2" xfId="20021"/>
    <cellStyle name="Comma 5 2 8 4" xfId="14886"/>
    <cellStyle name="Comma 5 2 9" xfId="917"/>
    <cellStyle name="Comma 5 2 9 2" xfId="4264"/>
    <cellStyle name="Comma 5 2 9 2 2" xfId="28683"/>
    <cellStyle name="Comma 5 2 9 2 3" xfId="28007"/>
    <cellStyle name="Comma 5 2 9 3" xfId="28150"/>
    <cellStyle name="Comma 5 2 9 4" xfId="27475"/>
    <cellStyle name="Comma 5 3" xfId="1328"/>
    <cellStyle name="Comma 5 3 2" xfId="3549"/>
    <cellStyle name="Comma 5 3 2 2" xfId="6393"/>
    <cellStyle name="Comma 5 3 2 2 2" xfId="12556"/>
    <cellStyle name="Comma 5 3 2 2 2 2" xfId="24943"/>
    <cellStyle name="Comma 5 3 2 2 3" xfId="18823"/>
    <cellStyle name="Comma 5 3 2 3" xfId="9319"/>
    <cellStyle name="Comma 5 3 2 3 2" xfId="21728"/>
    <cellStyle name="Comma 5 3 2 4" xfId="16593"/>
    <cellStyle name="Comma 5 3 3" xfId="3616"/>
    <cellStyle name="Comma 5 3 3 2" xfId="28317"/>
    <cellStyle name="Comma 5 3 3 3" xfId="27641"/>
    <cellStyle name="Comma 5 3 4" xfId="26111"/>
    <cellStyle name="Comma 5 3 5" xfId="28176"/>
    <cellStyle name="Comma 5 3 6" xfId="27501"/>
    <cellStyle name="Comma 5 4" xfId="1329"/>
    <cellStyle name="Comma 5 4 2" xfId="3575"/>
    <cellStyle name="Comma 5 4 2 2" xfId="6397"/>
    <cellStyle name="Comma 5 4 2 2 2" xfId="12560"/>
    <cellStyle name="Comma 5 4 2 2 2 2" xfId="24947"/>
    <cellStyle name="Comma 5 4 2 2 3" xfId="18827"/>
    <cellStyle name="Comma 5 4 2 3" xfId="9323"/>
    <cellStyle name="Comma 5 4 2 3 2" xfId="21732"/>
    <cellStyle name="Comma 5 4 2 4" xfId="16597"/>
    <cellStyle name="Comma 5 4 3" xfId="3617"/>
    <cellStyle name="Comma 5 4 3 2" xfId="28318"/>
    <cellStyle name="Comma 5 4 3 3" xfId="27642"/>
    <cellStyle name="Comma 5 4 4" xfId="28177"/>
    <cellStyle name="Comma 5 4 5" xfId="27502"/>
    <cellStyle name="Comma 5 5" xfId="1330"/>
    <cellStyle name="Comma 5 5 2" xfId="3618"/>
    <cellStyle name="Comma 5 5 2 2" xfId="28319"/>
    <cellStyle name="Comma 5 5 2 3" xfId="27643"/>
    <cellStyle name="Comma 5 5 3" xfId="28178"/>
    <cellStyle name="Comma 5 5 4" xfId="27503"/>
    <cellStyle name="Comma 5 6" xfId="1331"/>
    <cellStyle name="Comma 5 6 2" xfId="3619"/>
    <cellStyle name="Comma 5 6 2 2" xfId="28320"/>
    <cellStyle name="Comma 5 6 2 3" xfId="27644"/>
    <cellStyle name="Comma 5 6 3" xfId="28179"/>
    <cellStyle name="Comma 5 6 4" xfId="27504"/>
    <cellStyle name="Comma 5 7" xfId="943"/>
    <cellStyle name="Comma 5 7 2" xfId="4266"/>
    <cellStyle name="Comma 5 7 2 2" xfId="28685"/>
    <cellStyle name="Comma 5 7 2 3" xfId="28009"/>
    <cellStyle name="Comma 5 7 3" xfId="28152"/>
    <cellStyle name="Comma 5 7 4" xfId="27477"/>
    <cellStyle name="Comma 5 8" xfId="3614"/>
    <cellStyle name="Comma 5 8 2" xfId="28315"/>
    <cellStyle name="Comma 5 8 3" xfId="27639"/>
    <cellStyle name="Comma 5 9" xfId="883"/>
    <cellStyle name="Comma 5 9 2" xfId="6604"/>
    <cellStyle name="Comma 5 9 2 2" xfId="12763"/>
    <cellStyle name="Comma 5 9 2 2 2" xfId="25150"/>
    <cellStyle name="Comma 5 9 2 3" xfId="19030"/>
    <cellStyle name="Comma 5 9 3" xfId="9532"/>
    <cellStyle name="Comma 5 9 3 2" xfId="21935"/>
    <cellStyle name="Comma 5 9 4" xfId="14575"/>
    <cellStyle name="Comma 50" xfId="3942"/>
    <cellStyle name="Comma 50 2" xfId="28619"/>
    <cellStyle name="Comma 50 3" xfId="27943"/>
    <cellStyle name="Comma 51" xfId="3931"/>
    <cellStyle name="Comma 51 2" xfId="28608"/>
    <cellStyle name="Comma 51 3" xfId="27932"/>
    <cellStyle name="Comma 52" xfId="3934"/>
    <cellStyle name="Comma 52 2" xfId="28611"/>
    <cellStyle name="Comma 52 3" xfId="27935"/>
    <cellStyle name="Comma 53" xfId="3946"/>
    <cellStyle name="Comma 53 2" xfId="28623"/>
    <cellStyle name="Comma 53 3" xfId="27947"/>
    <cellStyle name="Comma 54" xfId="3947"/>
    <cellStyle name="Comma 54 2" xfId="28624"/>
    <cellStyle name="Comma 54 3" xfId="27948"/>
    <cellStyle name="Comma 55" xfId="3949"/>
    <cellStyle name="Comma 55 2" xfId="28626"/>
    <cellStyle name="Comma 55 3" xfId="27950"/>
    <cellStyle name="Comma 56" xfId="3951"/>
    <cellStyle name="Comma 56 2" xfId="28628"/>
    <cellStyle name="Comma 56 3" xfId="27952"/>
    <cellStyle name="Comma 57" xfId="3953"/>
    <cellStyle name="Comma 57 2" xfId="28630"/>
    <cellStyle name="Comma 57 3" xfId="27954"/>
    <cellStyle name="Comma 58" xfId="3955"/>
    <cellStyle name="Comma 58 2" xfId="28632"/>
    <cellStyle name="Comma 58 3" xfId="27956"/>
    <cellStyle name="Comma 59" xfId="3960"/>
    <cellStyle name="Comma 59 2" xfId="28636"/>
    <cellStyle name="Comma 59 3" xfId="27960"/>
    <cellStyle name="Comma 6" xfId="51"/>
    <cellStyle name="Comma 6 2" xfId="918"/>
    <cellStyle name="Comma 6 2 2" xfId="3621"/>
    <cellStyle name="Comma 6 2 2 2" xfId="28322"/>
    <cellStyle name="Comma 6 2 2 3" xfId="27646"/>
    <cellStyle name="Comma 6 2 3" xfId="25917"/>
    <cellStyle name="Comma 6 2 4" xfId="29902"/>
    <cellStyle name="Comma 6 3" xfId="1332"/>
    <cellStyle name="Comma 6 3 2" xfId="3622"/>
    <cellStyle name="Comma 6 3 2 2" xfId="28323"/>
    <cellStyle name="Comma 6 3 2 3" xfId="27647"/>
    <cellStyle name="Comma 6 3 3" xfId="28180"/>
    <cellStyle name="Comma 6 3 4" xfId="27505"/>
    <cellStyle name="Comma 6 4" xfId="1333"/>
    <cellStyle name="Comma 6 4 2" xfId="3623"/>
    <cellStyle name="Comma 6 4 2 2" xfId="28324"/>
    <cellStyle name="Comma 6 4 2 3" xfId="27648"/>
    <cellStyle name="Comma 6 4 3" xfId="28181"/>
    <cellStyle name="Comma 6 4 4" xfId="27506"/>
    <cellStyle name="Comma 6 5" xfId="1334"/>
    <cellStyle name="Comma 6 5 2" xfId="3624"/>
    <cellStyle name="Comma 6 5 2 2" xfId="28325"/>
    <cellStyle name="Comma 6 5 2 3" xfId="27649"/>
    <cellStyle name="Comma 6 5 3" xfId="28182"/>
    <cellStyle name="Comma 6 5 4" xfId="27507"/>
    <cellStyle name="Comma 6 6" xfId="1335"/>
    <cellStyle name="Comma 6 6 2" xfId="3625"/>
    <cellStyle name="Comma 6 6 2 2" xfId="28326"/>
    <cellStyle name="Comma 6 6 2 3" xfId="27650"/>
    <cellStyle name="Comma 6 6 3" xfId="28183"/>
    <cellStyle name="Comma 6 6 4" xfId="27508"/>
    <cellStyle name="Comma 6 7" xfId="3620"/>
    <cellStyle name="Comma 6 7 2" xfId="28321"/>
    <cellStyle name="Comma 6 7 3" xfId="27645"/>
    <cellStyle name="Comma 6 8" xfId="25849"/>
    <cellStyle name="Comma 6 9" xfId="28820"/>
    <cellStyle name="Comma 60" xfId="3963"/>
    <cellStyle name="Comma 60 2" xfId="28639"/>
    <cellStyle name="Comma 60 3" xfId="27963"/>
    <cellStyle name="Comma 61" xfId="3962"/>
    <cellStyle name="Comma 61 2" xfId="28638"/>
    <cellStyle name="Comma 61 3" xfId="27962"/>
    <cellStyle name="Comma 62" xfId="3966"/>
    <cellStyle name="Comma 62 2" xfId="28642"/>
    <cellStyle name="Comma 62 3" xfId="27966"/>
    <cellStyle name="Comma 63" xfId="4026"/>
    <cellStyle name="Comma 63 2" xfId="28662"/>
    <cellStyle name="Comma 63 3" xfId="27986"/>
    <cellStyle name="Comma 64" xfId="4031"/>
    <cellStyle name="Comma 64 2" xfId="28664"/>
    <cellStyle name="Comma 64 3" xfId="27988"/>
    <cellStyle name="Comma 65" xfId="4034"/>
    <cellStyle name="Comma 65 2" xfId="28667"/>
    <cellStyle name="Comma 65 3" xfId="27991"/>
    <cellStyle name="Comma 66" xfId="4033"/>
    <cellStyle name="Comma 66 2" xfId="28666"/>
    <cellStyle name="Comma 66 3" xfId="27990"/>
    <cellStyle name="Comma 67" xfId="4023"/>
    <cellStyle name="Comma 67 2" xfId="7120"/>
    <cellStyle name="Comma 67 2 2" xfId="13278"/>
    <cellStyle name="Comma 67 2 2 2" xfId="25665"/>
    <cellStyle name="Comma 67 2 3" xfId="19545"/>
    <cellStyle name="Comma 67 3" xfId="10047"/>
    <cellStyle name="Comma 67 3 2" xfId="22450"/>
    <cellStyle name="Comma 67 4" xfId="16615"/>
    <cellStyle name="Comma 68" xfId="4262"/>
    <cellStyle name="Comma 68 2" xfId="28681"/>
    <cellStyle name="Comma 68 3" xfId="28005"/>
    <cellStyle name="Comma 69" xfId="4261"/>
    <cellStyle name="Comma 69 2" xfId="28680"/>
    <cellStyle name="Comma 69 3" xfId="28004"/>
    <cellStyle name="Comma 7" xfId="53"/>
    <cellStyle name="Comma 7 2" xfId="107"/>
    <cellStyle name="Comma 7 2 2" xfId="1336"/>
    <cellStyle name="Comma 7 2 2 2" xfId="3628"/>
    <cellStyle name="Comma 7 2 2 2 2" xfId="28329"/>
    <cellStyle name="Comma 7 2 2 2 3" xfId="27653"/>
    <cellStyle name="Comma 7 2 2 3" xfId="25918"/>
    <cellStyle name="Comma 7 2 2 4" xfId="29905"/>
    <cellStyle name="Comma 7 2 3" xfId="3627"/>
    <cellStyle name="Comma 7 2 3 2" xfId="28328"/>
    <cellStyle name="Comma 7 2 3 3" xfId="27652"/>
    <cellStyle name="Comma 7 2 4" xfId="25862"/>
    <cellStyle name="Comma 7 2 5" xfId="29904"/>
    <cellStyle name="Comma 7 3" xfId="1337"/>
    <cellStyle name="Comma 7 3 2" xfId="3629"/>
    <cellStyle name="Comma 7 3 2 2" xfId="28330"/>
    <cellStyle name="Comma 7 3 2 3" xfId="27654"/>
    <cellStyle name="Comma 7 3 3" xfId="25919"/>
    <cellStyle name="Comma 7 3 4" xfId="29906"/>
    <cellStyle name="Comma 7 4" xfId="3626"/>
    <cellStyle name="Comma 7 4 2" xfId="28327"/>
    <cellStyle name="Comma 7 4 3" xfId="27651"/>
    <cellStyle name="Comma 7 5" xfId="25853"/>
    <cellStyle name="Comma 7 6" xfId="29903"/>
    <cellStyle name="Comma 70" xfId="4353"/>
    <cellStyle name="Comma 70 2" xfId="28764"/>
    <cellStyle name="Comma 70 3" xfId="28088"/>
    <cellStyle name="Comma 71" xfId="4287"/>
    <cellStyle name="Comma 71 2" xfId="28703"/>
    <cellStyle name="Comma 71 3" xfId="28027"/>
    <cellStyle name="Comma 72" xfId="4350"/>
    <cellStyle name="Comma 72 2" xfId="28763"/>
    <cellStyle name="Comma 72 3" xfId="28087"/>
    <cellStyle name="Comma 73" xfId="4248"/>
    <cellStyle name="Comma 73 2" xfId="28677"/>
    <cellStyle name="Comma 73 3" xfId="28001"/>
    <cellStyle name="Comma 74" xfId="4252"/>
    <cellStyle name="Comma 74 2" xfId="28678"/>
    <cellStyle name="Comma 74 3" xfId="28002"/>
    <cellStyle name="Comma 75" xfId="6968"/>
    <cellStyle name="Comma 75 2" xfId="28767"/>
    <cellStyle name="Comma 75 3" xfId="28091"/>
    <cellStyle name="Comma 76" xfId="6418"/>
    <cellStyle name="Comma 76 2" xfId="12578"/>
    <cellStyle name="Comma 76 2 2" xfId="24965"/>
    <cellStyle name="Comma 76 3" xfId="18845"/>
    <cellStyle name="Comma 77" xfId="10969"/>
    <cellStyle name="Comma 77 2" xfId="28772"/>
    <cellStyle name="Comma 77 3" xfId="28096"/>
    <cellStyle name="Comma 78" xfId="10970"/>
    <cellStyle name="Comma 78 2" xfId="28773"/>
    <cellStyle name="Comma 78 3" xfId="28097"/>
    <cellStyle name="Comma 79" xfId="10972"/>
    <cellStyle name="Comma 79 2" xfId="28774"/>
    <cellStyle name="Comma 79 3" xfId="28098"/>
    <cellStyle name="Comma 8" xfId="481"/>
    <cellStyle name="Comma 8 10" xfId="14213"/>
    <cellStyle name="Comma 8 10 2" xfId="28800"/>
    <cellStyle name="Comma 8 10 3" xfId="28124"/>
    <cellStyle name="Comma 8 11" xfId="13678"/>
    <cellStyle name="Comma 8 12" xfId="28141"/>
    <cellStyle name="Comma 8 13" xfId="27466"/>
    <cellStyle name="Comma 8 14" xfId="29907"/>
    <cellStyle name="Comma 8 2" xfId="1338"/>
    <cellStyle name="Comma 8 2 2" xfId="4684"/>
    <cellStyle name="Comma 8 2 2 2" xfId="10292"/>
    <cellStyle name="Comma 8 2 2 2 2" xfId="22693"/>
    <cellStyle name="Comma 8 2 2 3" xfId="17116"/>
    <cellStyle name="Comma 8 2 2 4" xfId="29909"/>
    <cellStyle name="Comma 8 2 3" xfId="10587"/>
    <cellStyle name="Comma 8 2 3 2" xfId="22988"/>
    <cellStyle name="Comma 8 2 3 3" xfId="29910"/>
    <cellStyle name="Comma 8 2 4" xfId="7606"/>
    <cellStyle name="Comma 8 2 4 2" xfId="20022"/>
    <cellStyle name="Comma 8 2 4 3" xfId="29911"/>
    <cellStyle name="Comma 8 2 5" xfId="14887"/>
    <cellStyle name="Comma 8 2 5 2" xfId="29912"/>
    <cellStyle name="Comma 8 2 6" xfId="29908"/>
    <cellStyle name="Comma 8 3" xfId="1339"/>
    <cellStyle name="Comma 8 3 2" xfId="4685"/>
    <cellStyle name="Comma 8 3 2 2" xfId="10383"/>
    <cellStyle name="Comma 8 3 2 2 2" xfId="22784"/>
    <cellStyle name="Comma 8 3 2 3" xfId="17117"/>
    <cellStyle name="Comma 8 3 2 4" xfId="29914"/>
    <cellStyle name="Comma 8 3 3" xfId="10774"/>
    <cellStyle name="Comma 8 3 3 2" xfId="23175"/>
    <cellStyle name="Comma 8 3 3 3" xfId="29915"/>
    <cellStyle name="Comma 8 3 4" xfId="7607"/>
    <cellStyle name="Comma 8 3 4 2" xfId="20023"/>
    <cellStyle name="Comma 8 3 4 3" xfId="29916"/>
    <cellStyle name="Comma 8 3 5" xfId="14888"/>
    <cellStyle name="Comma 8 3 5 2" xfId="29917"/>
    <cellStyle name="Comma 8 3 6" xfId="29913"/>
    <cellStyle name="Comma 8 4" xfId="1340"/>
    <cellStyle name="Comma 8 4 2" xfId="4686"/>
    <cellStyle name="Comma 8 4 2 2" xfId="11206"/>
    <cellStyle name="Comma 8 4 2 2 2" xfId="23594"/>
    <cellStyle name="Comma 8 4 2 3" xfId="17118"/>
    <cellStyle name="Comma 8 4 3" xfId="7608"/>
    <cellStyle name="Comma 8 4 3 2" xfId="20024"/>
    <cellStyle name="Comma 8 4 4" xfId="14889"/>
    <cellStyle name="Comma 8 4 5" xfId="29918"/>
    <cellStyle name="Comma 8 5" xfId="1341"/>
    <cellStyle name="Comma 8 5 2" xfId="4687"/>
    <cellStyle name="Comma 8 5 2 2" xfId="11207"/>
    <cellStyle name="Comma 8 5 2 2 2" xfId="23595"/>
    <cellStyle name="Comma 8 5 2 3" xfId="17119"/>
    <cellStyle name="Comma 8 5 3" xfId="7609"/>
    <cellStyle name="Comma 8 5 3 2" xfId="20025"/>
    <cellStyle name="Comma 8 5 4" xfId="14890"/>
    <cellStyle name="Comma 8 5 5" xfId="29919"/>
    <cellStyle name="Comma 8 6" xfId="1342"/>
    <cellStyle name="Comma 8 6 2" xfId="4688"/>
    <cellStyle name="Comma 8 6 2 2" xfId="11208"/>
    <cellStyle name="Comma 8 6 2 2 2" xfId="23596"/>
    <cellStyle name="Comma 8 6 2 3" xfId="17120"/>
    <cellStyle name="Comma 8 6 3" xfId="7610"/>
    <cellStyle name="Comma 8 6 3 2" xfId="20026"/>
    <cellStyle name="Comma 8 6 4" xfId="14891"/>
    <cellStyle name="Comma 8 6 5" xfId="29920"/>
    <cellStyle name="Comma 8 7" xfId="1343"/>
    <cellStyle name="Comma 8 7 2" xfId="4689"/>
    <cellStyle name="Comma 8 7 2 2" xfId="11209"/>
    <cellStyle name="Comma 8 7 2 2 2" xfId="23597"/>
    <cellStyle name="Comma 8 7 2 3" xfId="17121"/>
    <cellStyle name="Comma 8 7 3" xfId="7611"/>
    <cellStyle name="Comma 8 7 3 2" xfId="20027"/>
    <cellStyle name="Comma 8 7 4" xfId="14892"/>
    <cellStyle name="Comma 8 7 5" xfId="29921"/>
    <cellStyle name="Comma 8 8" xfId="4051"/>
    <cellStyle name="Comma 8 8 2" xfId="26333"/>
    <cellStyle name="Comma 8 8 2 2" xfId="28670"/>
    <cellStyle name="Comma 8 8 3" xfId="27994"/>
    <cellStyle name="Comma 8 8 4" xfId="29922"/>
    <cellStyle name="Comma 8 9" xfId="927"/>
    <cellStyle name="Comma 8_Alumina Prices" xfId="1344"/>
    <cellStyle name="Comma 80" xfId="10976"/>
    <cellStyle name="Comma 80 2" xfId="28776"/>
    <cellStyle name="Comma 80 3" xfId="28100"/>
    <cellStyle name="Comma 81" xfId="10978"/>
    <cellStyle name="Comma 81 2" xfId="28778"/>
    <cellStyle name="Comma 81 3" xfId="28102"/>
    <cellStyle name="Comma 82" xfId="10974"/>
    <cellStyle name="Comma 82 2" xfId="28775"/>
    <cellStyle name="Comma 82 3" xfId="28099"/>
    <cellStyle name="Comma 83" xfId="10977"/>
    <cellStyle name="Comma 83 2" xfId="28777"/>
    <cellStyle name="Comma 83 3" xfId="28101"/>
    <cellStyle name="Comma 84" xfId="10980"/>
    <cellStyle name="Comma 84 2" xfId="28780"/>
    <cellStyle name="Comma 84 3" xfId="28104"/>
    <cellStyle name="Comma 85" xfId="9347"/>
    <cellStyle name="Comma 85 2" xfId="21750"/>
    <cellStyle name="Comma 86" xfId="13479"/>
    <cellStyle name="Comma 86 2" xfId="28784"/>
    <cellStyle name="Comma 86 3" xfId="28108"/>
    <cellStyle name="Comma 87" xfId="13461"/>
    <cellStyle name="Comma 87 2" xfId="28782"/>
    <cellStyle name="Comma 87 3" xfId="28106"/>
    <cellStyle name="Comma 88" xfId="2"/>
    <cellStyle name="Comma 88 2" xfId="28135"/>
    <cellStyle name="Comma 88 3" xfId="27461"/>
    <cellStyle name="Comma 89" xfId="25831"/>
    <cellStyle name="Comma 89 2" xfId="28806"/>
    <cellStyle name="Comma 89 3" xfId="28130"/>
    <cellStyle name="Comma 9" xfId="837"/>
    <cellStyle name="Comma 9 2" xfId="1346"/>
    <cellStyle name="Comma 9 2 2" xfId="3630"/>
    <cellStyle name="Comma 9 2 2 2" xfId="28331"/>
    <cellStyle name="Comma 9 2 2 3" xfId="27655"/>
    <cellStyle name="Comma 9 2 3" xfId="28184"/>
    <cellStyle name="Comma 9 2 4" xfId="27509"/>
    <cellStyle name="Comma 9 3" xfId="4221"/>
    <cellStyle name="Comma 9 3 2" xfId="6596"/>
    <cellStyle name="Comma 9 3 2 2" xfId="12755"/>
    <cellStyle name="Comma 9 3 2 2 2" xfId="25142"/>
    <cellStyle name="Comma 9 3 2 3" xfId="19022"/>
    <cellStyle name="Comma 9 3 3" xfId="9524"/>
    <cellStyle name="Comma 9 3 3 2" xfId="21927"/>
    <cellStyle name="Comma 9 3 4" xfId="16792"/>
    <cellStyle name="Comma 9 4" xfId="1345"/>
    <cellStyle name="Comma 9 5" xfId="14567"/>
    <cellStyle name="Comma 9 6" xfId="25931"/>
    <cellStyle name="Comma 9_Alumina Prices" xfId="1347"/>
    <cellStyle name="Comma 90" xfId="25834"/>
    <cellStyle name="Comma 90 2" xfId="28808"/>
    <cellStyle name="Comma 90 3" xfId="28132"/>
    <cellStyle name="Comma 91" xfId="25833"/>
    <cellStyle name="Comma 91 2" xfId="28807"/>
    <cellStyle name="Comma 91 3" xfId="28131"/>
    <cellStyle name="Comma 92" xfId="25839"/>
    <cellStyle name="Comma 93" xfId="25842"/>
    <cellStyle name="Comma 94" xfId="25844"/>
    <cellStyle name="Comma 95" xfId="28813"/>
    <cellStyle name="Commentaire" xfId="86"/>
    <cellStyle name="Currency" xfId="27457"/>
    <cellStyle name="Currency 10" xfId="28814"/>
    <cellStyle name="Currency 2" xfId="47"/>
    <cellStyle name="Currency 2 2" xfId="26116"/>
    <cellStyle name="Currency 2 2 2" xfId="29923"/>
    <cellStyle name="Currency 2 3" xfId="26112"/>
    <cellStyle name="Currency 2 4" xfId="26110"/>
    <cellStyle name="Currency 2 5" xfId="28816"/>
    <cellStyle name="Currency 2_Historic Royalties" xfId="26121"/>
    <cellStyle name="Currency 3" xfId="284"/>
    <cellStyle name="Currency 3 2" xfId="4029"/>
    <cellStyle name="Currency 3 2 2" xfId="26125"/>
    <cellStyle name="Currency 3 2 3" xfId="26309"/>
    <cellStyle name="Currency 3 2 4" xfId="29924"/>
    <cellStyle name="Currency 3 3" xfId="3464"/>
    <cellStyle name="Currency 3 4" xfId="28139"/>
    <cellStyle name="Currency 3 5" xfId="28821"/>
    <cellStyle name="Currency 3_Data - Monthly Commodity Prices" xfId="30031"/>
    <cellStyle name="Currency 4" xfId="571"/>
    <cellStyle name="Currency 4 2" xfId="26127"/>
    <cellStyle name="Currency 4 3" xfId="26108"/>
    <cellStyle name="Currency 4 4" xfId="26334"/>
    <cellStyle name="Currency 4 4 2" xfId="28142"/>
    <cellStyle name="Currency 4 5" xfId="27467"/>
    <cellStyle name="Currency 4 6" xfId="29925"/>
    <cellStyle name="Currency 5" xfId="4024"/>
    <cellStyle name="Currency 5 2" xfId="7121"/>
    <cellStyle name="Currency 5 2 2" xfId="13279"/>
    <cellStyle name="Currency 5 2 2 2" xfId="25666"/>
    <cellStyle name="Currency 5 2 3" xfId="19546"/>
    <cellStyle name="Currency 5 3" xfId="10048"/>
    <cellStyle name="Currency 5 3 2" xfId="22451"/>
    <cellStyle name="Currency 5 4" xfId="16616"/>
    <cellStyle name="Currency 5 5" xfId="26135"/>
    <cellStyle name="Currency 5 6" xfId="29987"/>
    <cellStyle name="Currency 6" xfId="6419"/>
    <cellStyle name="Currency 6 2" xfId="12579"/>
    <cellStyle name="Currency 6 2 2" xfId="24966"/>
    <cellStyle name="Currency 6 3" xfId="18846"/>
    <cellStyle name="Currency 6 4" xfId="26134"/>
    <cellStyle name="Currency 7" xfId="9348"/>
    <cellStyle name="Currency 7 2" xfId="21751"/>
    <cellStyle name="Currency 7 3" xfId="26129"/>
    <cellStyle name="Currency 8" xfId="193"/>
    <cellStyle name="Currency 8 2" xfId="28138"/>
    <cellStyle name="Currency 8 3" xfId="27464"/>
    <cellStyle name="Currency 9" xfId="26231"/>
    <cellStyle name="Entrée" xfId="87"/>
    <cellStyle name="Explanatory Text" xfId="26170" builtinId="53" customBuiltin="1"/>
    <cellStyle name="Explanatory Text 2" xfId="26093"/>
    <cellStyle name="Good" xfId="26161" builtinId="26" customBuiltin="1"/>
    <cellStyle name="Good 2" xfId="26094"/>
    <cellStyle name="Heading 1" xfId="26157" builtinId="16" customBuiltin="1"/>
    <cellStyle name="Heading 1 2" xfId="26095"/>
    <cellStyle name="Heading 2" xfId="26158" builtinId="17" customBuiltin="1"/>
    <cellStyle name="Heading 2 2" xfId="26096"/>
    <cellStyle name="Heading 3" xfId="26159" builtinId="18" customBuiltin="1"/>
    <cellStyle name="Heading 3 2" xfId="26097"/>
    <cellStyle name="Heading 4" xfId="26160" builtinId="19" customBuiltin="1"/>
    <cellStyle name="Heading 4 2" xfId="26098"/>
    <cellStyle name="Hyperlink" xfId="25912" builtinId="8"/>
    <cellStyle name="Hyperlink 2" xfId="1348"/>
    <cellStyle name="Hyperlink 2 2" xfId="26046"/>
    <cellStyle name="Hyperlink 2 3" xfId="25946"/>
    <cellStyle name="Hyperlink 3" xfId="25949"/>
    <cellStyle name="Hyperlink 3 2" xfId="26047"/>
    <cellStyle name="Hyperlink 4" xfId="26048"/>
    <cellStyle name="Hyperlink 5" xfId="26049"/>
    <cellStyle name="Hyperlink 6" xfId="26050"/>
    <cellStyle name="Hyperlink 6 2" xfId="26061"/>
    <cellStyle name="Hyperlink 7" xfId="26044"/>
    <cellStyle name="Input" xfId="26164" builtinId="20" customBuiltin="1"/>
    <cellStyle name="Input 2" xfId="26099"/>
    <cellStyle name="Insatisfaisant" xfId="88"/>
    <cellStyle name="Linked Cell" xfId="26167" builtinId="24" customBuiltin="1"/>
    <cellStyle name="Linked Cell 2" xfId="26100"/>
    <cellStyle name="Neutral" xfId="26163" builtinId="28" customBuiltin="1"/>
    <cellStyle name="Neutral 2" xfId="26101"/>
    <cellStyle name="Neutre" xfId="89"/>
    <cellStyle name="Normal" xfId="0" builtinId="0"/>
    <cellStyle name="Normal 10" xfId="115"/>
    <cellStyle name="Normal 10 10" xfId="1349"/>
    <cellStyle name="Normal 10 10 10" xfId="1350"/>
    <cellStyle name="Normal 10 10 10 2" xfId="4691"/>
    <cellStyle name="Normal 10 10 10 2 2" xfId="11211"/>
    <cellStyle name="Normal 10 10 10 2 2 2" xfId="23599"/>
    <cellStyle name="Normal 10 10 10 2 3" xfId="17123"/>
    <cellStyle name="Normal 10 10 10 3" xfId="7613"/>
    <cellStyle name="Normal 10 10 10 3 2" xfId="20029"/>
    <cellStyle name="Normal 10 10 10 4" xfId="14894"/>
    <cellStyle name="Normal 10 10 11" xfId="1351"/>
    <cellStyle name="Normal 10 10 11 2" xfId="4692"/>
    <cellStyle name="Normal 10 10 11 2 2" xfId="11212"/>
    <cellStyle name="Normal 10 10 11 2 2 2" xfId="23600"/>
    <cellStyle name="Normal 10 10 11 2 3" xfId="17124"/>
    <cellStyle name="Normal 10 10 11 3" xfId="7614"/>
    <cellStyle name="Normal 10 10 11 3 2" xfId="20030"/>
    <cellStyle name="Normal 10 10 11 4" xfId="14895"/>
    <cellStyle name="Normal 10 10 12" xfId="1352"/>
    <cellStyle name="Normal 10 10 12 2" xfId="4693"/>
    <cellStyle name="Normal 10 10 12 2 2" xfId="11213"/>
    <cellStyle name="Normal 10 10 12 2 2 2" xfId="23601"/>
    <cellStyle name="Normal 10 10 12 2 3" xfId="17125"/>
    <cellStyle name="Normal 10 10 12 3" xfId="7615"/>
    <cellStyle name="Normal 10 10 12 3 2" xfId="20031"/>
    <cellStyle name="Normal 10 10 12 4" xfId="14896"/>
    <cellStyle name="Normal 10 10 13" xfId="1353"/>
    <cellStyle name="Normal 10 10 13 2" xfId="4694"/>
    <cellStyle name="Normal 10 10 13 2 2" xfId="11214"/>
    <cellStyle name="Normal 10 10 13 2 2 2" xfId="23602"/>
    <cellStyle name="Normal 10 10 13 2 3" xfId="17126"/>
    <cellStyle name="Normal 10 10 13 3" xfId="7616"/>
    <cellStyle name="Normal 10 10 13 3 2" xfId="20032"/>
    <cellStyle name="Normal 10 10 13 4" xfId="14897"/>
    <cellStyle name="Normal 10 10 14" xfId="1354"/>
    <cellStyle name="Normal 10 10 14 2" xfId="4695"/>
    <cellStyle name="Normal 10 10 14 2 2" xfId="11215"/>
    <cellStyle name="Normal 10 10 14 2 2 2" xfId="23603"/>
    <cellStyle name="Normal 10 10 14 2 3" xfId="17127"/>
    <cellStyle name="Normal 10 10 14 3" xfId="7617"/>
    <cellStyle name="Normal 10 10 14 3 2" xfId="20033"/>
    <cellStyle name="Normal 10 10 14 4" xfId="14898"/>
    <cellStyle name="Normal 10 10 15" xfId="1355"/>
    <cellStyle name="Normal 10 10 15 2" xfId="4696"/>
    <cellStyle name="Normal 10 10 15 2 2" xfId="11216"/>
    <cellStyle name="Normal 10 10 15 2 2 2" xfId="23604"/>
    <cellStyle name="Normal 10 10 15 2 3" xfId="17128"/>
    <cellStyle name="Normal 10 10 15 3" xfId="7618"/>
    <cellStyle name="Normal 10 10 15 3 2" xfId="20034"/>
    <cellStyle name="Normal 10 10 15 4" xfId="14899"/>
    <cellStyle name="Normal 10 10 16" xfId="4690"/>
    <cellStyle name="Normal 10 10 16 2" xfId="11210"/>
    <cellStyle name="Normal 10 10 16 2 2" xfId="23598"/>
    <cellStyle name="Normal 10 10 16 3" xfId="17122"/>
    <cellStyle name="Normal 10 10 17" xfId="7612"/>
    <cellStyle name="Normal 10 10 17 2" xfId="20028"/>
    <cellStyle name="Normal 10 10 18" xfId="14893"/>
    <cellStyle name="Normal 10 10 2" xfId="1356"/>
    <cellStyle name="Normal 10 10 2 2" xfId="4697"/>
    <cellStyle name="Normal 10 10 2 2 2" xfId="10241"/>
    <cellStyle name="Normal 10 10 2 2 2 2" xfId="22642"/>
    <cellStyle name="Normal 10 10 2 2 3" xfId="17129"/>
    <cellStyle name="Normal 10 10 2 3" xfId="10536"/>
    <cellStyle name="Normal 10 10 2 3 2" xfId="22937"/>
    <cellStyle name="Normal 10 10 2 4" xfId="7619"/>
    <cellStyle name="Normal 10 10 2 4 2" xfId="20035"/>
    <cellStyle name="Normal 10 10 2 5" xfId="14900"/>
    <cellStyle name="Normal 10 10 2_LNG &amp; LPG rework" xfId="30185"/>
    <cellStyle name="Normal 10 10 3" xfId="1357"/>
    <cellStyle name="Normal 10 10 3 2" xfId="4698"/>
    <cellStyle name="Normal 10 10 3 2 2" xfId="10332"/>
    <cellStyle name="Normal 10 10 3 2 2 2" xfId="22733"/>
    <cellStyle name="Normal 10 10 3 2 3" xfId="17130"/>
    <cellStyle name="Normal 10 10 3 3" xfId="10723"/>
    <cellStyle name="Normal 10 10 3 3 2" xfId="23124"/>
    <cellStyle name="Normal 10 10 3 4" xfId="7620"/>
    <cellStyle name="Normal 10 10 3 4 2" xfId="20036"/>
    <cellStyle name="Normal 10 10 3 5" xfId="14901"/>
    <cellStyle name="Normal 10 10 3_LNG &amp; LPG rework" xfId="30184"/>
    <cellStyle name="Normal 10 10 4" xfId="1358"/>
    <cellStyle name="Normal 10 10 4 2" xfId="4699"/>
    <cellStyle name="Normal 10 10 4 2 2" xfId="11217"/>
    <cellStyle name="Normal 10 10 4 2 2 2" xfId="23605"/>
    <cellStyle name="Normal 10 10 4 2 3" xfId="17131"/>
    <cellStyle name="Normal 10 10 4 3" xfId="7621"/>
    <cellStyle name="Normal 10 10 4 3 2" xfId="20037"/>
    <cellStyle name="Normal 10 10 4 4" xfId="14902"/>
    <cellStyle name="Normal 10 10 5" xfId="1359"/>
    <cellStyle name="Normal 10 10 5 2" xfId="4700"/>
    <cellStyle name="Normal 10 10 5 2 2" xfId="11218"/>
    <cellStyle name="Normal 10 10 5 2 2 2" xfId="23606"/>
    <cellStyle name="Normal 10 10 5 2 3" xfId="17132"/>
    <cellStyle name="Normal 10 10 5 3" xfId="7622"/>
    <cellStyle name="Normal 10 10 5 3 2" xfId="20038"/>
    <cellStyle name="Normal 10 10 5 4" xfId="14903"/>
    <cellStyle name="Normal 10 10 6" xfId="1360"/>
    <cellStyle name="Normal 10 10 6 2" xfId="4701"/>
    <cellStyle name="Normal 10 10 6 2 2" xfId="11219"/>
    <cellStyle name="Normal 10 10 6 2 2 2" xfId="23607"/>
    <cellStyle name="Normal 10 10 6 2 3" xfId="17133"/>
    <cellStyle name="Normal 10 10 6 3" xfId="7623"/>
    <cellStyle name="Normal 10 10 6 3 2" xfId="20039"/>
    <cellStyle name="Normal 10 10 6 4" xfId="14904"/>
    <cellStyle name="Normal 10 10 7" xfId="1361"/>
    <cellStyle name="Normal 10 10 7 2" xfId="4702"/>
    <cellStyle name="Normal 10 10 7 2 2" xfId="11220"/>
    <cellStyle name="Normal 10 10 7 2 2 2" xfId="23608"/>
    <cellStyle name="Normal 10 10 7 2 3" xfId="17134"/>
    <cellStyle name="Normal 10 10 7 3" xfId="7624"/>
    <cellStyle name="Normal 10 10 7 3 2" xfId="20040"/>
    <cellStyle name="Normal 10 10 7 4" xfId="14905"/>
    <cellStyle name="Normal 10 10 8" xfId="1362"/>
    <cellStyle name="Normal 10 10 8 2" xfId="4703"/>
    <cellStyle name="Normal 10 10 8 2 2" xfId="11221"/>
    <cellStyle name="Normal 10 10 8 2 2 2" xfId="23609"/>
    <cellStyle name="Normal 10 10 8 2 3" xfId="17135"/>
    <cellStyle name="Normal 10 10 8 3" xfId="7625"/>
    <cellStyle name="Normal 10 10 8 3 2" xfId="20041"/>
    <cellStyle name="Normal 10 10 8 4" xfId="14906"/>
    <cellStyle name="Normal 10 10 9" xfId="1363"/>
    <cellStyle name="Normal 10 10 9 2" xfId="4704"/>
    <cellStyle name="Normal 10 10 9 2 2" xfId="11222"/>
    <cellStyle name="Normal 10 10 9 2 2 2" xfId="23610"/>
    <cellStyle name="Normal 10 10 9 2 3" xfId="17136"/>
    <cellStyle name="Normal 10 10 9 3" xfId="7626"/>
    <cellStyle name="Normal 10 10 9 3 2" xfId="20042"/>
    <cellStyle name="Normal 10 10 9 4" xfId="14907"/>
    <cellStyle name="Normal 10 10_Alumina Prices" xfId="1364"/>
    <cellStyle name="Normal 10 11" xfId="1365"/>
    <cellStyle name="Normal 10 11 10" xfId="1366"/>
    <cellStyle name="Normal 10 11 10 2" xfId="4706"/>
    <cellStyle name="Normal 10 11 10 2 2" xfId="11224"/>
    <cellStyle name="Normal 10 11 10 2 2 2" xfId="23612"/>
    <cellStyle name="Normal 10 11 10 2 3" xfId="17138"/>
    <cellStyle name="Normal 10 11 10 3" xfId="7628"/>
    <cellStyle name="Normal 10 11 10 3 2" xfId="20044"/>
    <cellStyle name="Normal 10 11 10 4" xfId="14909"/>
    <cellStyle name="Normal 10 11 11" xfId="1367"/>
    <cellStyle name="Normal 10 11 11 2" xfId="4707"/>
    <cellStyle name="Normal 10 11 11 2 2" xfId="11225"/>
    <cellStyle name="Normal 10 11 11 2 2 2" xfId="23613"/>
    <cellStyle name="Normal 10 11 11 2 3" xfId="17139"/>
    <cellStyle name="Normal 10 11 11 3" xfId="7629"/>
    <cellStyle name="Normal 10 11 11 3 2" xfId="20045"/>
    <cellStyle name="Normal 10 11 11 4" xfId="14910"/>
    <cellStyle name="Normal 10 11 12" xfId="1368"/>
    <cellStyle name="Normal 10 11 12 2" xfId="4708"/>
    <cellStyle name="Normal 10 11 12 2 2" xfId="11226"/>
    <cellStyle name="Normal 10 11 12 2 2 2" xfId="23614"/>
    <cellStyle name="Normal 10 11 12 2 3" xfId="17140"/>
    <cellStyle name="Normal 10 11 12 3" xfId="7630"/>
    <cellStyle name="Normal 10 11 12 3 2" xfId="20046"/>
    <cellStyle name="Normal 10 11 12 4" xfId="14911"/>
    <cellStyle name="Normal 10 11 13" xfId="1369"/>
    <cellStyle name="Normal 10 11 13 2" xfId="4709"/>
    <cellStyle name="Normal 10 11 13 2 2" xfId="11227"/>
    <cellStyle name="Normal 10 11 13 2 2 2" xfId="23615"/>
    <cellStyle name="Normal 10 11 13 2 3" xfId="17141"/>
    <cellStyle name="Normal 10 11 13 3" xfId="7631"/>
    <cellStyle name="Normal 10 11 13 3 2" xfId="20047"/>
    <cellStyle name="Normal 10 11 13 4" xfId="14912"/>
    <cellStyle name="Normal 10 11 14" xfId="4705"/>
    <cellStyle name="Normal 10 11 14 2" xfId="11223"/>
    <cellStyle name="Normal 10 11 14 2 2" xfId="23611"/>
    <cellStyle name="Normal 10 11 14 3" xfId="17137"/>
    <cellStyle name="Normal 10 11 15" xfId="7627"/>
    <cellStyle name="Normal 10 11 15 2" xfId="20043"/>
    <cellStyle name="Normal 10 11 16" xfId="14908"/>
    <cellStyle name="Normal 10 11 2" xfId="1370"/>
    <cellStyle name="Normal 10 11 2 2" xfId="4710"/>
    <cellStyle name="Normal 10 11 2 2 2" xfId="10245"/>
    <cellStyle name="Normal 10 11 2 2 2 2" xfId="22646"/>
    <cellStyle name="Normal 10 11 2 2 3" xfId="17142"/>
    <cellStyle name="Normal 10 11 2 3" xfId="10540"/>
    <cellStyle name="Normal 10 11 2 3 2" xfId="22941"/>
    <cellStyle name="Normal 10 11 2 4" xfId="7632"/>
    <cellStyle name="Normal 10 11 2 4 2" xfId="20048"/>
    <cellStyle name="Normal 10 11 2 5" xfId="14913"/>
    <cellStyle name="Normal 10 11 2_LNG &amp; LPG rework" xfId="30183"/>
    <cellStyle name="Normal 10 11 3" xfId="1371"/>
    <cellStyle name="Normal 10 11 3 2" xfId="4711"/>
    <cellStyle name="Normal 10 11 3 2 2" xfId="10336"/>
    <cellStyle name="Normal 10 11 3 2 2 2" xfId="22737"/>
    <cellStyle name="Normal 10 11 3 2 3" xfId="17143"/>
    <cellStyle name="Normal 10 11 3 3" xfId="10727"/>
    <cellStyle name="Normal 10 11 3 3 2" xfId="23128"/>
    <cellStyle name="Normal 10 11 3 4" xfId="7633"/>
    <cellStyle name="Normal 10 11 3 4 2" xfId="20049"/>
    <cellStyle name="Normal 10 11 3 5" xfId="14914"/>
    <cellStyle name="Normal 10 11 3_LNG &amp; LPG rework" xfId="30182"/>
    <cellStyle name="Normal 10 11 4" xfId="1372"/>
    <cellStyle name="Normal 10 11 4 2" xfId="4712"/>
    <cellStyle name="Normal 10 11 4 2 2" xfId="11228"/>
    <cellStyle name="Normal 10 11 4 2 2 2" xfId="23616"/>
    <cellStyle name="Normal 10 11 4 2 3" xfId="17144"/>
    <cellStyle name="Normal 10 11 4 3" xfId="7634"/>
    <cellStyle name="Normal 10 11 4 3 2" xfId="20050"/>
    <cellStyle name="Normal 10 11 4 4" xfId="14915"/>
    <cellStyle name="Normal 10 11 5" xfId="1373"/>
    <cellStyle name="Normal 10 11 5 2" xfId="4713"/>
    <cellStyle name="Normal 10 11 5 2 2" xfId="11229"/>
    <cellStyle name="Normal 10 11 5 2 2 2" xfId="23617"/>
    <cellStyle name="Normal 10 11 5 2 3" xfId="17145"/>
    <cellStyle name="Normal 10 11 5 3" xfId="7635"/>
    <cellStyle name="Normal 10 11 5 3 2" xfId="20051"/>
    <cellStyle name="Normal 10 11 5 4" xfId="14916"/>
    <cellStyle name="Normal 10 11 6" xfId="1374"/>
    <cellStyle name="Normal 10 11 6 2" xfId="4714"/>
    <cellStyle name="Normal 10 11 6 2 2" xfId="11230"/>
    <cellStyle name="Normal 10 11 6 2 2 2" xfId="23618"/>
    <cellStyle name="Normal 10 11 6 2 3" xfId="17146"/>
    <cellStyle name="Normal 10 11 6 3" xfId="7636"/>
    <cellStyle name="Normal 10 11 6 3 2" xfId="20052"/>
    <cellStyle name="Normal 10 11 6 4" xfId="14917"/>
    <cellStyle name="Normal 10 11 7" xfId="1375"/>
    <cellStyle name="Normal 10 11 7 2" xfId="4715"/>
    <cellStyle name="Normal 10 11 7 2 2" xfId="11231"/>
    <cellStyle name="Normal 10 11 7 2 2 2" xfId="23619"/>
    <cellStyle name="Normal 10 11 7 2 3" xfId="17147"/>
    <cellStyle name="Normal 10 11 7 3" xfId="7637"/>
    <cellStyle name="Normal 10 11 7 3 2" xfId="20053"/>
    <cellStyle name="Normal 10 11 7 4" xfId="14918"/>
    <cellStyle name="Normal 10 11 8" xfId="1376"/>
    <cellStyle name="Normal 10 11 8 2" xfId="4716"/>
    <cellStyle name="Normal 10 11 8 2 2" xfId="11232"/>
    <cellStyle name="Normal 10 11 8 2 2 2" xfId="23620"/>
    <cellStyle name="Normal 10 11 8 2 3" xfId="17148"/>
    <cellStyle name="Normal 10 11 8 3" xfId="7638"/>
    <cellStyle name="Normal 10 11 8 3 2" xfId="20054"/>
    <cellStyle name="Normal 10 11 8 4" xfId="14919"/>
    <cellStyle name="Normal 10 11 9" xfId="1377"/>
    <cellStyle name="Normal 10 11 9 2" xfId="4717"/>
    <cellStyle name="Normal 10 11 9 2 2" xfId="11233"/>
    <cellStyle name="Normal 10 11 9 2 2 2" xfId="23621"/>
    <cellStyle name="Normal 10 11 9 2 3" xfId="17149"/>
    <cellStyle name="Normal 10 11 9 3" xfId="7639"/>
    <cellStyle name="Normal 10 11 9 3 2" xfId="20055"/>
    <cellStyle name="Normal 10 11 9 4" xfId="14920"/>
    <cellStyle name="Normal 10 11_Alumina Prices" xfId="1378"/>
    <cellStyle name="Normal 10 12" xfId="1379"/>
    <cellStyle name="Normal 10 12 10" xfId="1380"/>
    <cellStyle name="Normal 10 12 10 2" xfId="4719"/>
    <cellStyle name="Normal 10 12 10 2 2" xfId="11235"/>
    <cellStyle name="Normal 10 12 10 2 2 2" xfId="23623"/>
    <cellStyle name="Normal 10 12 10 2 3" xfId="17151"/>
    <cellStyle name="Normal 10 12 10 3" xfId="7641"/>
    <cellStyle name="Normal 10 12 10 3 2" xfId="20057"/>
    <cellStyle name="Normal 10 12 10 4" xfId="14922"/>
    <cellStyle name="Normal 10 12 11" xfId="1381"/>
    <cellStyle name="Normal 10 12 11 2" xfId="4720"/>
    <cellStyle name="Normal 10 12 11 2 2" xfId="11236"/>
    <cellStyle name="Normal 10 12 11 2 2 2" xfId="23624"/>
    <cellStyle name="Normal 10 12 11 2 3" xfId="17152"/>
    <cellStyle name="Normal 10 12 11 3" xfId="7642"/>
    <cellStyle name="Normal 10 12 11 3 2" xfId="20058"/>
    <cellStyle name="Normal 10 12 11 4" xfId="14923"/>
    <cellStyle name="Normal 10 12 12" xfId="1382"/>
    <cellStyle name="Normal 10 12 12 2" xfId="4721"/>
    <cellStyle name="Normal 10 12 12 2 2" xfId="11237"/>
    <cellStyle name="Normal 10 12 12 2 2 2" xfId="23625"/>
    <cellStyle name="Normal 10 12 12 2 3" xfId="17153"/>
    <cellStyle name="Normal 10 12 12 3" xfId="7643"/>
    <cellStyle name="Normal 10 12 12 3 2" xfId="20059"/>
    <cellStyle name="Normal 10 12 12 4" xfId="14924"/>
    <cellStyle name="Normal 10 12 13" xfId="1383"/>
    <cellStyle name="Normal 10 12 13 2" xfId="4722"/>
    <cellStyle name="Normal 10 12 13 2 2" xfId="11238"/>
    <cellStyle name="Normal 10 12 13 2 2 2" xfId="23626"/>
    <cellStyle name="Normal 10 12 13 2 3" xfId="17154"/>
    <cellStyle name="Normal 10 12 13 3" xfId="7644"/>
    <cellStyle name="Normal 10 12 13 3 2" xfId="20060"/>
    <cellStyle name="Normal 10 12 13 4" xfId="14925"/>
    <cellStyle name="Normal 10 12 14" xfId="4718"/>
    <cellStyle name="Normal 10 12 14 2" xfId="11234"/>
    <cellStyle name="Normal 10 12 14 2 2" xfId="23622"/>
    <cellStyle name="Normal 10 12 14 3" xfId="17150"/>
    <cellStyle name="Normal 10 12 15" xfId="7640"/>
    <cellStyle name="Normal 10 12 15 2" xfId="20056"/>
    <cellStyle name="Normal 10 12 16" xfId="14921"/>
    <cellStyle name="Normal 10 12 2" xfId="1384"/>
    <cellStyle name="Normal 10 12 2 2" xfId="4723"/>
    <cellStyle name="Normal 10 12 2 2 2" xfId="10250"/>
    <cellStyle name="Normal 10 12 2 2 2 2" xfId="22651"/>
    <cellStyle name="Normal 10 12 2 2 3" xfId="17155"/>
    <cellStyle name="Normal 10 12 2 3" xfId="10545"/>
    <cellStyle name="Normal 10 12 2 3 2" xfId="22946"/>
    <cellStyle name="Normal 10 12 2 4" xfId="7645"/>
    <cellStyle name="Normal 10 12 2 4 2" xfId="20061"/>
    <cellStyle name="Normal 10 12 2 5" xfId="14926"/>
    <cellStyle name="Normal 10 12 2_LNG &amp; LPG rework" xfId="30189"/>
    <cellStyle name="Normal 10 12 3" xfId="1385"/>
    <cellStyle name="Normal 10 12 3 2" xfId="4724"/>
    <cellStyle name="Normal 10 12 3 2 2" xfId="10341"/>
    <cellStyle name="Normal 10 12 3 2 2 2" xfId="22742"/>
    <cellStyle name="Normal 10 12 3 2 3" xfId="17156"/>
    <cellStyle name="Normal 10 12 3 3" xfId="10732"/>
    <cellStyle name="Normal 10 12 3 3 2" xfId="23133"/>
    <cellStyle name="Normal 10 12 3 4" xfId="7646"/>
    <cellStyle name="Normal 10 12 3 4 2" xfId="20062"/>
    <cellStyle name="Normal 10 12 3 5" xfId="14927"/>
    <cellStyle name="Normal 10 12 3_LNG &amp; LPG rework" xfId="30190"/>
    <cellStyle name="Normal 10 12 4" xfId="1386"/>
    <cellStyle name="Normal 10 12 4 2" xfId="4725"/>
    <cellStyle name="Normal 10 12 4 2 2" xfId="11239"/>
    <cellStyle name="Normal 10 12 4 2 2 2" xfId="23627"/>
    <cellStyle name="Normal 10 12 4 2 3" xfId="17157"/>
    <cellStyle name="Normal 10 12 4 3" xfId="7647"/>
    <cellStyle name="Normal 10 12 4 3 2" xfId="20063"/>
    <cellStyle name="Normal 10 12 4 4" xfId="14928"/>
    <cellStyle name="Normal 10 12 5" xfId="1387"/>
    <cellStyle name="Normal 10 12 5 2" xfId="4726"/>
    <cellStyle name="Normal 10 12 5 2 2" xfId="11240"/>
    <cellStyle name="Normal 10 12 5 2 2 2" xfId="23628"/>
    <cellStyle name="Normal 10 12 5 2 3" xfId="17158"/>
    <cellStyle name="Normal 10 12 5 3" xfId="7648"/>
    <cellStyle name="Normal 10 12 5 3 2" xfId="20064"/>
    <cellStyle name="Normal 10 12 5 4" xfId="14929"/>
    <cellStyle name="Normal 10 12 6" xfId="1388"/>
    <cellStyle name="Normal 10 12 6 2" xfId="4727"/>
    <cellStyle name="Normal 10 12 6 2 2" xfId="11241"/>
    <cellStyle name="Normal 10 12 6 2 2 2" xfId="23629"/>
    <cellStyle name="Normal 10 12 6 2 3" xfId="17159"/>
    <cellStyle name="Normal 10 12 6 3" xfId="7649"/>
    <cellStyle name="Normal 10 12 6 3 2" xfId="20065"/>
    <cellStyle name="Normal 10 12 6 4" xfId="14930"/>
    <cellStyle name="Normal 10 12 7" xfId="1389"/>
    <cellStyle name="Normal 10 12 7 2" xfId="4728"/>
    <cellStyle name="Normal 10 12 7 2 2" xfId="11242"/>
    <cellStyle name="Normal 10 12 7 2 2 2" xfId="23630"/>
    <cellStyle name="Normal 10 12 7 2 3" xfId="17160"/>
    <cellStyle name="Normal 10 12 7 3" xfId="7650"/>
    <cellStyle name="Normal 10 12 7 3 2" xfId="20066"/>
    <cellStyle name="Normal 10 12 7 4" xfId="14931"/>
    <cellStyle name="Normal 10 12 8" xfId="1390"/>
    <cellStyle name="Normal 10 12 8 2" xfId="4729"/>
    <cellStyle name="Normal 10 12 8 2 2" xfId="11243"/>
    <cellStyle name="Normal 10 12 8 2 2 2" xfId="23631"/>
    <cellStyle name="Normal 10 12 8 2 3" xfId="17161"/>
    <cellStyle name="Normal 10 12 8 3" xfId="7651"/>
    <cellStyle name="Normal 10 12 8 3 2" xfId="20067"/>
    <cellStyle name="Normal 10 12 8 4" xfId="14932"/>
    <cellStyle name="Normal 10 12 9" xfId="1391"/>
    <cellStyle name="Normal 10 12 9 2" xfId="4730"/>
    <cellStyle name="Normal 10 12 9 2 2" xfId="11244"/>
    <cellStyle name="Normal 10 12 9 2 2 2" xfId="23632"/>
    <cellStyle name="Normal 10 12 9 2 3" xfId="17162"/>
    <cellStyle name="Normal 10 12 9 3" xfId="7652"/>
    <cellStyle name="Normal 10 12 9 3 2" xfId="20068"/>
    <cellStyle name="Normal 10 12 9 4" xfId="14933"/>
    <cellStyle name="Normal 10 12_Alumina Prices" xfId="1392"/>
    <cellStyle name="Normal 10 13" xfId="1393"/>
    <cellStyle name="Normal 10 13 10" xfId="1394"/>
    <cellStyle name="Normal 10 13 10 2" xfId="4732"/>
    <cellStyle name="Normal 10 13 10 2 2" xfId="11246"/>
    <cellStyle name="Normal 10 13 10 2 2 2" xfId="23634"/>
    <cellStyle name="Normal 10 13 10 2 3" xfId="17164"/>
    <cellStyle name="Normal 10 13 10 3" xfId="7654"/>
    <cellStyle name="Normal 10 13 10 3 2" xfId="20070"/>
    <cellStyle name="Normal 10 13 10 4" xfId="14935"/>
    <cellStyle name="Normal 10 13 11" xfId="1395"/>
    <cellStyle name="Normal 10 13 11 2" xfId="4733"/>
    <cellStyle name="Normal 10 13 11 2 2" xfId="11247"/>
    <cellStyle name="Normal 10 13 11 2 2 2" xfId="23635"/>
    <cellStyle name="Normal 10 13 11 2 3" xfId="17165"/>
    <cellStyle name="Normal 10 13 11 3" xfId="7655"/>
    <cellStyle name="Normal 10 13 11 3 2" xfId="20071"/>
    <cellStyle name="Normal 10 13 11 4" xfId="14936"/>
    <cellStyle name="Normal 10 13 12" xfId="1396"/>
    <cellStyle name="Normal 10 13 12 2" xfId="4734"/>
    <cellStyle name="Normal 10 13 12 2 2" xfId="11248"/>
    <cellStyle name="Normal 10 13 12 2 2 2" xfId="23636"/>
    <cellStyle name="Normal 10 13 12 2 3" xfId="17166"/>
    <cellStyle name="Normal 10 13 12 3" xfId="7656"/>
    <cellStyle name="Normal 10 13 12 3 2" xfId="20072"/>
    <cellStyle name="Normal 10 13 12 4" xfId="14937"/>
    <cellStyle name="Normal 10 13 13" xfId="4731"/>
    <cellStyle name="Normal 10 13 13 2" xfId="11245"/>
    <cellStyle name="Normal 10 13 13 2 2" xfId="23633"/>
    <cellStyle name="Normal 10 13 13 3" xfId="17163"/>
    <cellStyle name="Normal 10 13 14" xfId="7653"/>
    <cellStyle name="Normal 10 13 14 2" xfId="20069"/>
    <cellStyle name="Normal 10 13 15" xfId="14934"/>
    <cellStyle name="Normal 10 13 2" xfId="1397"/>
    <cellStyle name="Normal 10 13 2 2" xfId="4735"/>
    <cellStyle name="Normal 10 13 2 2 2" xfId="10254"/>
    <cellStyle name="Normal 10 13 2 2 2 2" xfId="22655"/>
    <cellStyle name="Normal 10 13 2 2 3" xfId="17167"/>
    <cellStyle name="Normal 10 13 2 3" xfId="10549"/>
    <cellStyle name="Normal 10 13 2 3 2" xfId="22950"/>
    <cellStyle name="Normal 10 13 2 4" xfId="7657"/>
    <cellStyle name="Normal 10 13 2 4 2" xfId="20073"/>
    <cellStyle name="Normal 10 13 2 5" xfId="14938"/>
    <cellStyle name="Normal 10 13 2_LNG &amp; LPG rework" xfId="30191"/>
    <cellStyle name="Normal 10 13 3" xfId="1398"/>
    <cellStyle name="Normal 10 13 3 2" xfId="4736"/>
    <cellStyle name="Normal 10 13 3 2 2" xfId="10345"/>
    <cellStyle name="Normal 10 13 3 2 2 2" xfId="22746"/>
    <cellStyle name="Normal 10 13 3 2 3" xfId="17168"/>
    <cellStyle name="Normal 10 13 3 3" xfId="10736"/>
    <cellStyle name="Normal 10 13 3 3 2" xfId="23137"/>
    <cellStyle name="Normal 10 13 3 4" xfId="7658"/>
    <cellStyle name="Normal 10 13 3 4 2" xfId="20074"/>
    <cellStyle name="Normal 10 13 3 5" xfId="14939"/>
    <cellStyle name="Normal 10 13 3_LNG &amp; LPG rework" xfId="30192"/>
    <cellStyle name="Normal 10 13 4" xfId="1399"/>
    <cellStyle name="Normal 10 13 4 2" xfId="4737"/>
    <cellStyle name="Normal 10 13 4 2 2" xfId="11249"/>
    <cellStyle name="Normal 10 13 4 2 2 2" xfId="23637"/>
    <cellStyle name="Normal 10 13 4 2 3" xfId="17169"/>
    <cellStyle name="Normal 10 13 4 3" xfId="7659"/>
    <cellStyle name="Normal 10 13 4 3 2" xfId="20075"/>
    <cellStyle name="Normal 10 13 4 4" xfId="14940"/>
    <cellStyle name="Normal 10 13 5" xfId="1400"/>
    <cellStyle name="Normal 10 13 5 2" xfId="4738"/>
    <cellStyle name="Normal 10 13 5 2 2" xfId="11250"/>
    <cellStyle name="Normal 10 13 5 2 2 2" xfId="23638"/>
    <cellStyle name="Normal 10 13 5 2 3" xfId="17170"/>
    <cellStyle name="Normal 10 13 5 3" xfId="7660"/>
    <cellStyle name="Normal 10 13 5 3 2" xfId="20076"/>
    <cellStyle name="Normal 10 13 5 4" xfId="14941"/>
    <cellStyle name="Normal 10 13 6" xfId="1401"/>
    <cellStyle name="Normal 10 13 6 2" xfId="4739"/>
    <cellStyle name="Normal 10 13 6 2 2" xfId="11251"/>
    <cellStyle name="Normal 10 13 6 2 2 2" xfId="23639"/>
    <cellStyle name="Normal 10 13 6 2 3" xfId="17171"/>
    <cellStyle name="Normal 10 13 6 3" xfId="7661"/>
    <cellStyle name="Normal 10 13 6 3 2" xfId="20077"/>
    <cellStyle name="Normal 10 13 6 4" xfId="14942"/>
    <cellStyle name="Normal 10 13 7" xfId="1402"/>
    <cellStyle name="Normal 10 13 7 2" xfId="4740"/>
    <cellStyle name="Normal 10 13 7 2 2" xfId="11252"/>
    <cellStyle name="Normal 10 13 7 2 2 2" xfId="23640"/>
    <cellStyle name="Normal 10 13 7 2 3" xfId="17172"/>
    <cellStyle name="Normal 10 13 7 3" xfId="7662"/>
    <cellStyle name="Normal 10 13 7 3 2" xfId="20078"/>
    <cellStyle name="Normal 10 13 7 4" xfId="14943"/>
    <cellStyle name="Normal 10 13 8" xfId="1403"/>
    <cellStyle name="Normal 10 13 8 2" xfId="4741"/>
    <cellStyle name="Normal 10 13 8 2 2" xfId="11253"/>
    <cellStyle name="Normal 10 13 8 2 2 2" xfId="23641"/>
    <cellStyle name="Normal 10 13 8 2 3" xfId="17173"/>
    <cellStyle name="Normal 10 13 8 3" xfId="7663"/>
    <cellStyle name="Normal 10 13 8 3 2" xfId="20079"/>
    <cellStyle name="Normal 10 13 8 4" xfId="14944"/>
    <cellStyle name="Normal 10 13 9" xfId="1404"/>
    <cellStyle name="Normal 10 13 9 2" xfId="4742"/>
    <cellStyle name="Normal 10 13 9 2 2" xfId="11254"/>
    <cellStyle name="Normal 10 13 9 2 2 2" xfId="23642"/>
    <cellStyle name="Normal 10 13 9 2 3" xfId="17174"/>
    <cellStyle name="Normal 10 13 9 3" xfId="7664"/>
    <cellStyle name="Normal 10 13 9 3 2" xfId="20080"/>
    <cellStyle name="Normal 10 13 9 4" xfId="14945"/>
    <cellStyle name="Normal 10 13_Alumina Prices" xfId="1405"/>
    <cellStyle name="Normal 10 14" xfId="1406"/>
    <cellStyle name="Normal 10 14 10" xfId="1407"/>
    <cellStyle name="Normal 10 14 10 2" xfId="4744"/>
    <cellStyle name="Normal 10 14 10 2 2" xfId="11256"/>
    <cellStyle name="Normal 10 14 10 2 2 2" xfId="23644"/>
    <cellStyle name="Normal 10 14 10 2 3" xfId="17176"/>
    <cellStyle name="Normal 10 14 10 3" xfId="7666"/>
    <cellStyle name="Normal 10 14 10 3 2" xfId="20082"/>
    <cellStyle name="Normal 10 14 10 4" xfId="14947"/>
    <cellStyle name="Normal 10 14 11" xfId="1408"/>
    <cellStyle name="Normal 10 14 11 2" xfId="4745"/>
    <cellStyle name="Normal 10 14 11 2 2" xfId="11257"/>
    <cellStyle name="Normal 10 14 11 2 2 2" xfId="23645"/>
    <cellStyle name="Normal 10 14 11 2 3" xfId="17177"/>
    <cellStyle name="Normal 10 14 11 3" xfId="7667"/>
    <cellStyle name="Normal 10 14 11 3 2" xfId="20083"/>
    <cellStyle name="Normal 10 14 11 4" xfId="14948"/>
    <cellStyle name="Normal 10 14 12" xfId="1409"/>
    <cellStyle name="Normal 10 14 12 2" xfId="4746"/>
    <cellStyle name="Normal 10 14 12 2 2" xfId="11258"/>
    <cellStyle name="Normal 10 14 12 2 2 2" xfId="23646"/>
    <cellStyle name="Normal 10 14 12 2 3" xfId="17178"/>
    <cellStyle name="Normal 10 14 12 3" xfId="7668"/>
    <cellStyle name="Normal 10 14 12 3 2" xfId="20084"/>
    <cellStyle name="Normal 10 14 12 4" xfId="14949"/>
    <cellStyle name="Normal 10 14 13" xfId="4743"/>
    <cellStyle name="Normal 10 14 13 2" xfId="11255"/>
    <cellStyle name="Normal 10 14 13 2 2" xfId="23643"/>
    <cellStyle name="Normal 10 14 13 3" xfId="17175"/>
    <cellStyle name="Normal 10 14 14" xfId="7665"/>
    <cellStyle name="Normal 10 14 14 2" xfId="20081"/>
    <cellStyle name="Normal 10 14 15" xfId="14946"/>
    <cellStyle name="Normal 10 14 2" xfId="1410"/>
    <cellStyle name="Normal 10 14 2 2" xfId="4747"/>
    <cellStyle name="Normal 10 14 2 2 2" xfId="10258"/>
    <cellStyle name="Normal 10 14 2 2 2 2" xfId="22659"/>
    <cellStyle name="Normal 10 14 2 2 3" xfId="17179"/>
    <cellStyle name="Normal 10 14 2 3" xfId="10553"/>
    <cellStyle name="Normal 10 14 2 3 2" xfId="22954"/>
    <cellStyle name="Normal 10 14 2 4" xfId="7669"/>
    <cellStyle name="Normal 10 14 2 4 2" xfId="20085"/>
    <cellStyle name="Normal 10 14 2 5" xfId="14950"/>
    <cellStyle name="Normal 10 14 2_LNG &amp; LPG rework" xfId="30193"/>
    <cellStyle name="Normal 10 14 3" xfId="1411"/>
    <cellStyle name="Normal 10 14 3 2" xfId="4748"/>
    <cellStyle name="Normal 10 14 3 2 2" xfId="10349"/>
    <cellStyle name="Normal 10 14 3 2 2 2" xfId="22750"/>
    <cellStyle name="Normal 10 14 3 2 3" xfId="17180"/>
    <cellStyle name="Normal 10 14 3 3" xfId="10740"/>
    <cellStyle name="Normal 10 14 3 3 2" xfId="23141"/>
    <cellStyle name="Normal 10 14 3 4" xfId="7670"/>
    <cellStyle name="Normal 10 14 3 4 2" xfId="20086"/>
    <cellStyle name="Normal 10 14 3 5" xfId="14951"/>
    <cellStyle name="Normal 10 14 3_LNG &amp; LPG rework" xfId="30194"/>
    <cellStyle name="Normal 10 14 4" xfId="1412"/>
    <cellStyle name="Normal 10 14 4 2" xfId="4749"/>
    <cellStyle name="Normal 10 14 4 2 2" xfId="11259"/>
    <cellStyle name="Normal 10 14 4 2 2 2" xfId="23647"/>
    <cellStyle name="Normal 10 14 4 2 3" xfId="17181"/>
    <cellStyle name="Normal 10 14 4 3" xfId="7671"/>
    <cellStyle name="Normal 10 14 4 3 2" xfId="20087"/>
    <cellStyle name="Normal 10 14 4 4" xfId="14952"/>
    <cellStyle name="Normal 10 14 5" xfId="1413"/>
    <cellStyle name="Normal 10 14 5 2" xfId="4750"/>
    <cellStyle name="Normal 10 14 5 2 2" xfId="11260"/>
    <cellStyle name="Normal 10 14 5 2 2 2" xfId="23648"/>
    <cellStyle name="Normal 10 14 5 2 3" xfId="17182"/>
    <cellStyle name="Normal 10 14 5 3" xfId="7672"/>
    <cellStyle name="Normal 10 14 5 3 2" xfId="20088"/>
    <cellStyle name="Normal 10 14 5 4" xfId="14953"/>
    <cellStyle name="Normal 10 14 6" xfId="1414"/>
    <cellStyle name="Normal 10 14 6 2" xfId="4751"/>
    <cellStyle name="Normal 10 14 6 2 2" xfId="11261"/>
    <cellStyle name="Normal 10 14 6 2 2 2" xfId="23649"/>
    <cellStyle name="Normal 10 14 6 2 3" xfId="17183"/>
    <cellStyle name="Normal 10 14 6 3" xfId="7673"/>
    <cellStyle name="Normal 10 14 6 3 2" xfId="20089"/>
    <cellStyle name="Normal 10 14 6 4" xfId="14954"/>
    <cellStyle name="Normal 10 14 7" xfId="1415"/>
    <cellStyle name="Normal 10 14 7 2" xfId="4752"/>
    <cellStyle name="Normal 10 14 7 2 2" xfId="11262"/>
    <cellStyle name="Normal 10 14 7 2 2 2" xfId="23650"/>
    <cellStyle name="Normal 10 14 7 2 3" xfId="17184"/>
    <cellStyle name="Normal 10 14 7 3" xfId="7674"/>
    <cellStyle name="Normal 10 14 7 3 2" xfId="20090"/>
    <cellStyle name="Normal 10 14 7 4" xfId="14955"/>
    <cellStyle name="Normal 10 14 8" xfId="1416"/>
    <cellStyle name="Normal 10 14 8 2" xfId="4753"/>
    <cellStyle name="Normal 10 14 8 2 2" xfId="11263"/>
    <cellStyle name="Normal 10 14 8 2 2 2" xfId="23651"/>
    <cellStyle name="Normal 10 14 8 2 3" xfId="17185"/>
    <cellStyle name="Normal 10 14 8 3" xfId="7675"/>
    <cellStyle name="Normal 10 14 8 3 2" xfId="20091"/>
    <cellStyle name="Normal 10 14 8 4" xfId="14956"/>
    <cellStyle name="Normal 10 14 9" xfId="1417"/>
    <cellStyle name="Normal 10 14 9 2" xfId="4754"/>
    <cellStyle name="Normal 10 14 9 2 2" xfId="11264"/>
    <cellStyle name="Normal 10 14 9 2 2 2" xfId="23652"/>
    <cellStyle name="Normal 10 14 9 2 3" xfId="17186"/>
    <cellStyle name="Normal 10 14 9 3" xfId="7676"/>
    <cellStyle name="Normal 10 14 9 3 2" xfId="20092"/>
    <cellStyle name="Normal 10 14 9 4" xfId="14957"/>
    <cellStyle name="Normal 10 14_Alumina Prices" xfId="1418"/>
    <cellStyle name="Normal 10 15" xfId="1419"/>
    <cellStyle name="Normal 10 15 10" xfId="1420"/>
    <cellStyle name="Normal 10 15 10 2" xfId="4755"/>
    <cellStyle name="Normal 10 15 10 2 2" xfId="11265"/>
    <cellStyle name="Normal 10 15 10 2 2 2" xfId="23653"/>
    <cellStyle name="Normal 10 15 10 2 3" xfId="17187"/>
    <cellStyle name="Normal 10 15 10 3" xfId="7677"/>
    <cellStyle name="Normal 10 15 10 3 2" xfId="20093"/>
    <cellStyle name="Normal 10 15 10 4" xfId="14958"/>
    <cellStyle name="Normal 10 15 11" xfId="1421"/>
    <cellStyle name="Normal 10 15 11 2" xfId="4756"/>
    <cellStyle name="Normal 10 15 11 2 2" xfId="11266"/>
    <cellStyle name="Normal 10 15 11 2 2 2" xfId="23654"/>
    <cellStyle name="Normal 10 15 11 2 3" xfId="17188"/>
    <cellStyle name="Normal 10 15 11 3" xfId="7678"/>
    <cellStyle name="Normal 10 15 11 3 2" xfId="20094"/>
    <cellStyle name="Normal 10 15 11 4" xfId="14959"/>
    <cellStyle name="Normal 10 15 12" xfId="3598"/>
    <cellStyle name="Normal 10 15 12 2" xfId="28299"/>
    <cellStyle name="Normal 10 15 12 3" xfId="27623"/>
    <cellStyle name="Normal 10 15 13" xfId="28185"/>
    <cellStyle name="Normal 10 15 14" xfId="27510"/>
    <cellStyle name="Normal 10 15 2" xfId="1422"/>
    <cellStyle name="Normal 10 15 2 2" xfId="4757"/>
    <cellStyle name="Normal 10 15 2 2 2" xfId="10262"/>
    <cellStyle name="Normal 10 15 2 2 2 2" xfId="22663"/>
    <cellStyle name="Normal 10 15 2 2 3" xfId="17189"/>
    <cellStyle name="Normal 10 15 2 3" xfId="10557"/>
    <cellStyle name="Normal 10 15 2 3 2" xfId="22958"/>
    <cellStyle name="Normal 10 15 2 4" xfId="7679"/>
    <cellStyle name="Normal 10 15 2 4 2" xfId="20095"/>
    <cellStyle name="Normal 10 15 2 5" xfId="14960"/>
    <cellStyle name="Normal 10 15 2_LNG &amp; LPG rework" xfId="30195"/>
    <cellStyle name="Normal 10 15 3" xfId="1423"/>
    <cellStyle name="Normal 10 15 3 2" xfId="4758"/>
    <cellStyle name="Normal 10 15 3 2 2" xfId="10353"/>
    <cellStyle name="Normal 10 15 3 2 2 2" xfId="22754"/>
    <cellStyle name="Normal 10 15 3 2 3" xfId="17190"/>
    <cellStyle name="Normal 10 15 3 3" xfId="10744"/>
    <cellStyle name="Normal 10 15 3 3 2" xfId="23145"/>
    <cellStyle name="Normal 10 15 3 4" xfId="7680"/>
    <cellStyle name="Normal 10 15 3 4 2" xfId="20096"/>
    <cellStyle name="Normal 10 15 3 5" xfId="14961"/>
    <cellStyle name="Normal 10 15 3_LNG &amp; LPG rework" xfId="30196"/>
    <cellStyle name="Normal 10 15 4" xfId="1424"/>
    <cellStyle name="Normal 10 15 4 2" xfId="4759"/>
    <cellStyle name="Normal 10 15 4 2 2" xfId="11267"/>
    <cellStyle name="Normal 10 15 4 2 2 2" xfId="23655"/>
    <cellStyle name="Normal 10 15 4 2 3" xfId="17191"/>
    <cellStyle name="Normal 10 15 4 3" xfId="7681"/>
    <cellStyle name="Normal 10 15 4 3 2" xfId="20097"/>
    <cellStyle name="Normal 10 15 4 4" xfId="14962"/>
    <cellStyle name="Normal 10 15 5" xfId="1425"/>
    <cellStyle name="Normal 10 15 5 2" xfId="4760"/>
    <cellStyle name="Normal 10 15 5 2 2" xfId="11268"/>
    <cellStyle name="Normal 10 15 5 2 2 2" xfId="23656"/>
    <cellStyle name="Normal 10 15 5 2 3" xfId="17192"/>
    <cellStyle name="Normal 10 15 5 3" xfId="7682"/>
    <cellStyle name="Normal 10 15 5 3 2" xfId="20098"/>
    <cellStyle name="Normal 10 15 5 4" xfId="14963"/>
    <cellStyle name="Normal 10 15 6" xfId="1426"/>
    <cellStyle name="Normal 10 15 6 2" xfId="4761"/>
    <cellStyle name="Normal 10 15 6 2 2" xfId="11269"/>
    <cellStyle name="Normal 10 15 6 2 2 2" xfId="23657"/>
    <cellStyle name="Normal 10 15 6 2 3" xfId="17193"/>
    <cellStyle name="Normal 10 15 6 3" xfId="7683"/>
    <cellStyle name="Normal 10 15 6 3 2" xfId="20099"/>
    <cellStyle name="Normal 10 15 6 4" xfId="14964"/>
    <cellStyle name="Normal 10 15 7" xfId="1427"/>
    <cellStyle name="Normal 10 15 7 2" xfId="4762"/>
    <cellStyle name="Normal 10 15 7 2 2" xfId="11270"/>
    <cellStyle name="Normal 10 15 7 2 2 2" xfId="23658"/>
    <cellStyle name="Normal 10 15 7 2 3" xfId="17194"/>
    <cellStyle name="Normal 10 15 7 3" xfId="7684"/>
    <cellStyle name="Normal 10 15 7 3 2" xfId="20100"/>
    <cellStyle name="Normal 10 15 7 4" xfId="14965"/>
    <cellStyle name="Normal 10 15 8" xfId="1428"/>
    <cellStyle name="Normal 10 15 8 2" xfId="4763"/>
    <cellStyle name="Normal 10 15 8 2 2" xfId="11271"/>
    <cellStyle name="Normal 10 15 8 2 2 2" xfId="23659"/>
    <cellStyle name="Normal 10 15 8 2 3" xfId="17195"/>
    <cellStyle name="Normal 10 15 8 3" xfId="7685"/>
    <cellStyle name="Normal 10 15 8 3 2" xfId="20101"/>
    <cellStyle name="Normal 10 15 8 4" xfId="14966"/>
    <cellStyle name="Normal 10 15 9" xfId="1429"/>
    <cellStyle name="Normal 10 15 9 2" xfId="4764"/>
    <cellStyle name="Normal 10 15 9 2 2" xfId="11272"/>
    <cellStyle name="Normal 10 15 9 2 2 2" xfId="23660"/>
    <cellStyle name="Normal 10 15 9 2 3" xfId="17196"/>
    <cellStyle name="Normal 10 15 9 3" xfId="7686"/>
    <cellStyle name="Normal 10 15 9 3 2" xfId="20102"/>
    <cellStyle name="Normal 10 15 9 4" xfId="14967"/>
    <cellStyle name="Normal 10 15_Alumina Prices" xfId="1430"/>
    <cellStyle name="Normal 10 16" xfId="1431"/>
    <cellStyle name="Normal 10 16 10" xfId="1432"/>
    <cellStyle name="Normal 10 16 10 2" xfId="4766"/>
    <cellStyle name="Normal 10 16 10 2 2" xfId="11274"/>
    <cellStyle name="Normal 10 16 10 2 2 2" xfId="23662"/>
    <cellStyle name="Normal 10 16 10 2 3" xfId="17198"/>
    <cellStyle name="Normal 10 16 10 3" xfId="7688"/>
    <cellStyle name="Normal 10 16 10 3 2" xfId="20104"/>
    <cellStyle name="Normal 10 16 10 4" xfId="14969"/>
    <cellStyle name="Normal 10 16 11" xfId="4765"/>
    <cellStyle name="Normal 10 16 11 2" xfId="11273"/>
    <cellStyle name="Normal 10 16 11 2 2" xfId="23661"/>
    <cellStyle name="Normal 10 16 11 3" xfId="17197"/>
    <cellStyle name="Normal 10 16 12" xfId="7687"/>
    <cellStyle name="Normal 10 16 12 2" xfId="20103"/>
    <cellStyle name="Normal 10 16 13" xfId="14968"/>
    <cellStyle name="Normal 10 16 2" xfId="1433"/>
    <cellStyle name="Normal 10 16 2 2" xfId="4767"/>
    <cellStyle name="Normal 10 16 2 2 2" xfId="10266"/>
    <cellStyle name="Normal 10 16 2 2 2 2" xfId="22667"/>
    <cellStyle name="Normal 10 16 2 2 3" xfId="17199"/>
    <cellStyle name="Normal 10 16 2 3" xfId="10561"/>
    <cellStyle name="Normal 10 16 2 3 2" xfId="22962"/>
    <cellStyle name="Normal 10 16 2 4" xfId="7689"/>
    <cellStyle name="Normal 10 16 2 4 2" xfId="20105"/>
    <cellStyle name="Normal 10 16 2 5" xfId="14970"/>
    <cellStyle name="Normal 10 16 2_LNG &amp; LPG rework" xfId="30197"/>
    <cellStyle name="Normal 10 16 3" xfId="1434"/>
    <cellStyle name="Normal 10 16 3 2" xfId="4768"/>
    <cellStyle name="Normal 10 16 3 2 2" xfId="10357"/>
    <cellStyle name="Normal 10 16 3 2 2 2" xfId="22758"/>
    <cellStyle name="Normal 10 16 3 2 3" xfId="17200"/>
    <cellStyle name="Normal 10 16 3 3" xfId="10748"/>
    <cellStyle name="Normal 10 16 3 3 2" xfId="23149"/>
    <cellStyle name="Normal 10 16 3 4" xfId="7690"/>
    <cellStyle name="Normal 10 16 3 4 2" xfId="20106"/>
    <cellStyle name="Normal 10 16 3 5" xfId="14971"/>
    <cellStyle name="Normal 10 16 3_LNG &amp; LPG rework" xfId="30181"/>
    <cellStyle name="Normal 10 16 4" xfId="1435"/>
    <cellStyle name="Normal 10 16 4 2" xfId="4769"/>
    <cellStyle name="Normal 10 16 4 2 2" xfId="11275"/>
    <cellStyle name="Normal 10 16 4 2 2 2" xfId="23663"/>
    <cellStyle name="Normal 10 16 4 2 3" xfId="17201"/>
    <cellStyle name="Normal 10 16 4 3" xfId="7691"/>
    <cellStyle name="Normal 10 16 4 3 2" xfId="20107"/>
    <cellStyle name="Normal 10 16 4 4" xfId="14972"/>
    <cellStyle name="Normal 10 16 5" xfId="1436"/>
    <cellStyle name="Normal 10 16 5 2" xfId="4770"/>
    <cellStyle name="Normal 10 16 5 2 2" xfId="11276"/>
    <cellStyle name="Normal 10 16 5 2 2 2" xfId="23664"/>
    <cellStyle name="Normal 10 16 5 2 3" xfId="17202"/>
    <cellStyle name="Normal 10 16 5 3" xfId="7692"/>
    <cellStyle name="Normal 10 16 5 3 2" xfId="20108"/>
    <cellStyle name="Normal 10 16 5 4" xfId="14973"/>
    <cellStyle name="Normal 10 16 6" xfId="1437"/>
    <cellStyle name="Normal 10 16 6 2" xfId="4771"/>
    <cellStyle name="Normal 10 16 6 2 2" xfId="11277"/>
    <cellStyle name="Normal 10 16 6 2 2 2" xfId="23665"/>
    <cellStyle name="Normal 10 16 6 2 3" xfId="17203"/>
    <cellStyle name="Normal 10 16 6 3" xfId="7693"/>
    <cellStyle name="Normal 10 16 6 3 2" xfId="20109"/>
    <cellStyle name="Normal 10 16 6 4" xfId="14974"/>
    <cellStyle name="Normal 10 16 7" xfId="1438"/>
    <cellStyle name="Normal 10 16 7 2" xfId="4772"/>
    <cellStyle name="Normal 10 16 7 2 2" xfId="11278"/>
    <cellStyle name="Normal 10 16 7 2 2 2" xfId="23666"/>
    <cellStyle name="Normal 10 16 7 2 3" xfId="17204"/>
    <cellStyle name="Normal 10 16 7 3" xfId="7694"/>
    <cellStyle name="Normal 10 16 7 3 2" xfId="20110"/>
    <cellStyle name="Normal 10 16 7 4" xfId="14975"/>
    <cellStyle name="Normal 10 16 8" xfId="1439"/>
    <cellStyle name="Normal 10 16 8 2" xfId="4773"/>
    <cellStyle name="Normal 10 16 8 2 2" xfId="11279"/>
    <cellStyle name="Normal 10 16 8 2 2 2" xfId="23667"/>
    <cellStyle name="Normal 10 16 8 2 3" xfId="17205"/>
    <cellStyle name="Normal 10 16 8 3" xfId="7695"/>
    <cellStyle name="Normal 10 16 8 3 2" xfId="20111"/>
    <cellStyle name="Normal 10 16 8 4" xfId="14976"/>
    <cellStyle name="Normal 10 16 9" xfId="1440"/>
    <cellStyle name="Normal 10 16 9 2" xfId="4774"/>
    <cellStyle name="Normal 10 16 9 2 2" xfId="11280"/>
    <cellStyle name="Normal 10 16 9 2 2 2" xfId="23668"/>
    <cellStyle name="Normal 10 16 9 2 3" xfId="17206"/>
    <cellStyle name="Normal 10 16 9 3" xfId="7696"/>
    <cellStyle name="Normal 10 16 9 3 2" xfId="20112"/>
    <cellStyle name="Normal 10 16 9 4" xfId="14977"/>
    <cellStyle name="Normal 10 16_Alumina Prices" xfId="1441"/>
    <cellStyle name="Normal 10 17" xfId="1442"/>
    <cellStyle name="Normal 10 17 10" xfId="4775"/>
    <cellStyle name="Normal 10 17 10 2" xfId="11281"/>
    <cellStyle name="Normal 10 17 10 2 2" xfId="23669"/>
    <cellStyle name="Normal 10 17 10 3" xfId="17207"/>
    <cellStyle name="Normal 10 17 11" xfId="7697"/>
    <cellStyle name="Normal 10 17 11 2" xfId="20113"/>
    <cellStyle name="Normal 10 17 12" xfId="14978"/>
    <cellStyle name="Normal 10 17 2" xfId="1443"/>
    <cellStyle name="Normal 10 17 2 2" xfId="4776"/>
    <cellStyle name="Normal 10 17 2 2 2" xfId="10274"/>
    <cellStyle name="Normal 10 17 2 2 2 2" xfId="22675"/>
    <cellStyle name="Normal 10 17 2 2 3" xfId="17208"/>
    <cellStyle name="Normal 10 17 2 3" xfId="10569"/>
    <cellStyle name="Normal 10 17 2 3 2" xfId="22970"/>
    <cellStyle name="Normal 10 17 2 4" xfId="7698"/>
    <cellStyle name="Normal 10 17 2 4 2" xfId="20114"/>
    <cellStyle name="Normal 10 17 2 5" xfId="14979"/>
    <cellStyle name="Normal 10 17 2_LNG &amp; LPG rework" xfId="30180"/>
    <cellStyle name="Normal 10 17 3" xfId="1444"/>
    <cellStyle name="Normal 10 17 3 2" xfId="4777"/>
    <cellStyle name="Normal 10 17 3 2 2" xfId="10365"/>
    <cellStyle name="Normal 10 17 3 2 2 2" xfId="22766"/>
    <cellStyle name="Normal 10 17 3 2 3" xfId="17209"/>
    <cellStyle name="Normal 10 17 3 3" xfId="10756"/>
    <cellStyle name="Normal 10 17 3 3 2" xfId="23157"/>
    <cellStyle name="Normal 10 17 3 4" xfId="7699"/>
    <cellStyle name="Normal 10 17 3 4 2" xfId="20115"/>
    <cellStyle name="Normal 10 17 3 5" xfId="14980"/>
    <cellStyle name="Normal 10 17 3_LNG &amp; LPG rework" xfId="30179"/>
    <cellStyle name="Normal 10 17 4" xfId="1445"/>
    <cellStyle name="Normal 10 17 4 2" xfId="4778"/>
    <cellStyle name="Normal 10 17 4 2 2" xfId="11282"/>
    <cellStyle name="Normal 10 17 4 2 2 2" xfId="23670"/>
    <cellStyle name="Normal 10 17 4 2 3" xfId="17210"/>
    <cellStyle name="Normal 10 17 4 3" xfId="7700"/>
    <cellStyle name="Normal 10 17 4 3 2" xfId="20116"/>
    <cellStyle name="Normal 10 17 4 4" xfId="14981"/>
    <cellStyle name="Normal 10 17 5" xfId="1446"/>
    <cellStyle name="Normal 10 17 5 2" xfId="4779"/>
    <cellStyle name="Normal 10 17 5 2 2" xfId="11283"/>
    <cellStyle name="Normal 10 17 5 2 2 2" xfId="23671"/>
    <cellStyle name="Normal 10 17 5 2 3" xfId="17211"/>
    <cellStyle name="Normal 10 17 5 3" xfId="7701"/>
    <cellStyle name="Normal 10 17 5 3 2" xfId="20117"/>
    <cellStyle name="Normal 10 17 5 4" xfId="14982"/>
    <cellStyle name="Normal 10 17 6" xfId="1447"/>
    <cellStyle name="Normal 10 17 6 2" xfId="4780"/>
    <cellStyle name="Normal 10 17 6 2 2" xfId="11284"/>
    <cellStyle name="Normal 10 17 6 2 2 2" xfId="23672"/>
    <cellStyle name="Normal 10 17 6 2 3" xfId="17212"/>
    <cellStyle name="Normal 10 17 6 3" xfId="7702"/>
    <cellStyle name="Normal 10 17 6 3 2" xfId="20118"/>
    <cellStyle name="Normal 10 17 6 4" xfId="14983"/>
    <cellStyle name="Normal 10 17 7" xfId="1448"/>
    <cellStyle name="Normal 10 17 7 2" xfId="4781"/>
    <cellStyle name="Normal 10 17 7 2 2" xfId="11285"/>
    <cellStyle name="Normal 10 17 7 2 2 2" xfId="23673"/>
    <cellStyle name="Normal 10 17 7 2 3" xfId="17213"/>
    <cellStyle name="Normal 10 17 7 3" xfId="7703"/>
    <cellStyle name="Normal 10 17 7 3 2" xfId="20119"/>
    <cellStyle name="Normal 10 17 7 4" xfId="14984"/>
    <cellStyle name="Normal 10 17 8" xfId="1449"/>
    <cellStyle name="Normal 10 17 8 2" xfId="4782"/>
    <cellStyle name="Normal 10 17 8 2 2" xfId="11286"/>
    <cellStyle name="Normal 10 17 8 2 2 2" xfId="23674"/>
    <cellStyle name="Normal 10 17 8 2 3" xfId="17214"/>
    <cellStyle name="Normal 10 17 8 3" xfId="7704"/>
    <cellStyle name="Normal 10 17 8 3 2" xfId="20120"/>
    <cellStyle name="Normal 10 17 8 4" xfId="14985"/>
    <cellStyle name="Normal 10 17 9" xfId="1450"/>
    <cellStyle name="Normal 10 17 9 2" xfId="4783"/>
    <cellStyle name="Normal 10 17 9 2 2" xfId="11287"/>
    <cellStyle name="Normal 10 17 9 2 2 2" xfId="23675"/>
    <cellStyle name="Normal 10 17 9 2 3" xfId="17215"/>
    <cellStyle name="Normal 10 17 9 3" xfId="7705"/>
    <cellStyle name="Normal 10 17 9 3 2" xfId="20121"/>
    <cellStyle name="Normal 10 17 9 4" xfId="14986"/>
    <cellStyle name="Normal 10 17_Alumina Prices" xfId="1451"/>
    <cellStyle name="Normal 10 18" xfId="1452"/>
    <cellStyle name="Normal 10 18 2" xfId="1453"/>
    <cellStyle name="Normal 10 18 2 2" xfId="4784"/>
    <cellStyle name="Normal 10 18 2 2 2" xfId="10279"/>
    <cellStyle name="Normal 10 18 2 2 2 2" xfId="22680"/>
    <cellStyle name="Normal 10 18 2 2 3" xfId="17216"/>
    <cellStyle name="Normal 10 18 2 3" xfId="10574"/>
    <cellStyle name="Normal 10 18 2 3 2" xfId="22975"/>
    <cellStyle name="Normal 10 18 2 4" xfId="7706"/>
    <cellStyle name="Normal 10 18 2 4 2" xfId="20122"/>
    <cellStyle name="Normal 10 18 2 5" xfId="14987"/>
    <cellStyle name="Normal 10 18 2_LNG &amp; LPG rework" xfId="30178"/>
    <cellStyle name="Normal 10 18 3" xfId="1454"/>
    <cellStyle name="Normal 10 18 3 2" xfId="4785"/>
    <cellStyle name="Normal 10 18 3 2 2" xfId="10370"/>
    <cellStyle name="Normal 10 18 3 2 2 2" xfId="22771"/>
    <cellStyle name="Normal 10 18 3 2 3" xfId="17217"/>
    <cellStyle name="Normal 10 18 3 3" xfId="10761"/>
    <cellStyle name="Normal 10 18 3 3 2" xfId="23162"/>
    <cellStyle name="Normal 10 18 3 4" xfId="7707"/>
    <cellStyle name="Normal 10 18 3 4 2" xfId="20123"/>
    <cellStyle name="Normal 10 18 3 5" xfId="14988"/>
    <cellStyle name="Normal 10 18 3_LNG &amp; LPG rework" xfId="30177"/>
    <cellStyle name="Normal 10 18 4" xfId="1455"/>
    <cellStyle name="Normal 10 18 4 2" xfId="4786"/>
    <cellStyle name="Normal 10 18 4 2 2" xfId="11288"/>
    <cellStyle name="Normal 10 18 4 2 2 2" xfId="23676"/>
    <cellStyle name="Normal 10 18 4 2 3" xfId="17218"/>
    <cellStyle name="Normal 10 18 4 3" xfId="7708"/>
    <cellStyle name="Normal 10 18 4 3 2" xfId="20124"/>
    <cellStyle name="Normal 10 18 4 4" xfId="14989"/>
    <cellStyle name="Normal 10 18 5" xfId="1456"/>
    <cellStyle name="Normal 10 18 5 2" xfId="4787"/>
    <cellStyle name="Normal 10 18 5 2 2" xfId="11289"/>
    <cellStyle name="Normal 10 18 5 2 2 2" xfId="23677"/>
    <cellStyle name="Normal 10 18 5 2 3" xfId="17219"/>
    <cellStyle name="Normal 10 18 5 3" xfId="7709"/>
    <cellStyle name="Normal 10 18 5 3 2" xfId="20125"/>
    <cellStyle name="Normal 10 18 5 4" xfId="14990"/>
    <cellStyle name="Normal 10 18 6" xfId="1457"/>
    <cellStyle name="Normal 10 18 6 2" xfId="4788"/>
    <cellStyle name="Normal 10 18 6 2 2" xfId="11290"/>
    <cellStyle name="Normal 10 18 6 2 2 2" xfId="23678"/>
    <cellStyle name="Normal 10 18 6 2 3" xfId="17220"/>
    <cellStyle name="Normal 10 18 6 3" xfId="7710"/>
    <cellStyle name="Normal 10 18 6 3 2" xfId="20126"/>
    <cellStyle name="Normal 10 18 6 4" xfId="14991"/>
    <cellStyle name="Normal 10 18 7" xfId="1458"/>
    <cellStyle name="Normal 10 18 7 2" xfId="4789"/>
    <cellStyle name="Normal 10 18 7 2 2" xfId="11291"/>
    <cellStyle name="Normal 10 18 7 2 2 2" xfId="23679"/>
    <cellStyle name="Normal 10 18 7 2 3" xfId="17221"/>
    <cellStyle name="Normal 10 18 7 3" xfId="7711"/>
    <cellStyle name="Normal 10 18 7 3 2" xfId="20127"/>
    <cellStyle name="Normal 10 18 7 4" xfId="14992"/>
    <cellStyle name="Normal 10 18 8" xfId="1459"/>
    <cellStyle name="Normal 10 18 8 2" xfId="4790"/>
    <cellStyle name="Normal 10 18 8 2 2" xfId="11292"/>
    <cellStyle name="Normal 10 18 8 2 2 2" xfId="23680"/>
    <cellStyle name="Normal 10 18 8 2 3" xfId="17222"/>
    <cellStyle name="Normal 10 18 8 3" xfId="7712"/>
    <cellStyle name="Normal 10 18 8 3 2" xfId="20128"/>
    <cellStyle name="Normal 10 18 8 4" xfId="14993"/>
    <cellStyle name="Normal 10 18 9" xfId="1460"/>
    <cellStyle name="Normal 10 18 9 2" xfId="4791"/>
    <cellStyle name="Normal 10 18 9 2 2" xfId="11293"/>
    <cellStyle name="Normal 10 18 9 2 2 2" xfId="23681"/>
    <cellStyle name="Normal 10 18 9 2 3" xfId="17223"/>
    <cellStyle name="Normal 10 18 9 3" xfId="7713"/>
    <cellStyle name="Normal 10 18 9 3 2" xfId="20129"/>
    <cellStyle name="Normal 10 18 9 4" xfId="14994"/>
    <cellStyle name="Normal 10 18_Alumina Prices" xfId="1461"/>
    <cellStyle name="Normal 10 19" xfId="1462"/>
    <cellStyle name="Normal 10 19 2" xfId="1463"/>
    <cellStyle name="Normal 10 19 2 2" xfId="4792"/>
    <cellStyle name="Normal 10 19 2 2 2" xfId="10296"/>
    <cellStyle name="Normal 10 19 2 2 2 2" xfId="22697"/>
    <cellStyle name="Normal 10 19 2 2 3" xfId="17224"/>
    <cellStyle name="Normal 10 19 2 3" xfId="10675"/>
    <cellStyle name="Normal 10 19 2 3 2" xfId="23076"/>
    <cellStyle name="Normal 10 19 2 4" xfId="7714"/>
    <cellStyle name="Normal 10 19 2 4 2" xfId="20130"/>
    <cellStyle name="Normal 10 19 2 5" xfId="14995"/>
    <cellStyle name="Normal 10 19 2_LNG &amp; LPG rework" xfId="30198"/>
    <cellStyle name="Normal 10 19 3" xfId="3517"/>
    <cellStyle name="Normal 10 19 3 2" xfId="6378"/>
    <cellStyle name="Normal 10 19 3 2 2" xfId="10471"/>
    <cellStyle name="Normal 10 19 3 2 2 2" xfId="22872"/>
    <cellStyle name="Normal 10 19 3 2 3" xfId="18808"/>
    <cellStyle name="Normal 10 19 3 3" xfId="10864"/>
    <cellStyle name="Normal 10 19 3 3 2" xfId="23265"/>
    <cellStyle name="Normal 10 19 3 4" xfId="9303"/>
    <cellStyle name="Normal 10 19 3 4 2" xfId="21713"/>
    <cellStyle name="Normal 10 19 3 5" xfId="16578"/>
    <cellStyle name="Normal 10 19 3_LNG &amp; LPG rework" xfId="30199"/>
    <cellStyle name="Normal 10 19 4" xfId="10212"/>
    <cellStyle name="Normal 10 19 4 2" xfId="22613"/>
    <cellStyle name="Normal 10 19 5" xfId="10495"/>
    <cellStyle name="Normal 10 19 5 2" xfId="22896"/>
    <cellStyle name="Normal 10 19 6" xfId="26021"/>
    <cellStyle name="Normal 10 19 7" xfId="26335"/>
    <cellStyle name="Normal 10 19_Historic Nickel Prices" xfId="1464"/>
    <cellStyle name="Normal 10 2" xfId="137"/>
    <cellStyle name="Normal 10 2 10" xfId="1465"/>
    <cellStyle name="Normal 10 2 10 2" xfId="4793"/>
    <cellStyle name="Normal 10 2 10 2 2" xfId="11294"/>
    <cellStyle name="Normal 10 2 10 2 2 2" xfId="23682"/>
    <cellStyle name="Normal 10 2 10 2 3" xfId="17225"/>
    <cellStyle name="Normal 10 2 10 3" xfId="7715"/>
    <cellStyle name="Normal 10 2 10 3 2" xfId="20131"/>
    <cellStyle name="Normal 10 2 10 4" xfId="14996"/>
    <cellStyle name="Normal 10 2 11" xfId="1466"/>
    <cellStyle name="Normal 10 2 11 2" xfId="4794"/>
    <cellStyle name="Normal 10 2 11 2 2" xfId="11295"/>
    <cellStyle name="Normal 10 2 11 2 2 2" xfId="23683"/>
    <cellStyle name="Normal 10 2 11 2 3" xfId="17226"/>
    <cellStyle name="Normal 10 2 11 3" xfId="7716"/>
    <cellStyle name="Normal 10 2 11 3 2" xfId="20132"/>
    <cellStyle name="Normal 10 2 11 4" xfId="14997"/>
    <cellStyle name="Normal 10 2 12" xfId="1467"/>
    <cellStyle name="Normal 10 2 12 2" xfId="4795"/>
    <cellStyle name="Normal 10 2 12 2 2" xfId="11296"/>
    <cellStyle name="Normal 10 2 12 2 2 2" xfId="23684"/>
    <cellStyle name="Normal 10 2 12 2 3" xfId="17227"/>
    <cellStyle name="Normal 10 2 12 3" xfId="7717"/>
    <cellStyle name="Normal 10 2 12 3 2" xfId="20133"/>
    <cellStyle name="Normal 10 2 12 4" xfId="14998"/>
    <cellStyle name="Normal 10 2 13" xfId="1468"/>
    <cellStyle name="Normal 10 2 13 2" xfId="4796"/>
    <cellStyle name="Normal 10 2 13 2 2" xfId="11297"/>
    <cellStyle name="Normal 10 2 13 2 2 2" xfId="23685"/>
    <cellStyle name="Normal 10 2 13 2 3" xfId="17228"/>
    <cellStyle name="Normal 10 2 13 3" xfId="7718"/>
    <cellStyle name="Normal 10 2 13 3 2" xfId="20134"/>
    <cellStyle name="Normal 10 2 13 4" xfId="14999"/>
    <cellStyle name="Normal 10 2 14" xfId="1469"/>
    <cellStyle name="Normal 10 2 14 2" xfId="4797"/>
    <cellStyle name="Normal 10 2 14 2 2" xfId="11298"/>
    <cellStyle name="Normal 10 2 14 2 2 2" xfId="23686"/>
    <cellStyle name="Normal 10 2 14 2 3" xfId="17229"/>
    <cellStyle name="Normal 10 2 14 3" xfId="7719"/>
    <cellStyle name="Normal 10 2 14 3 2" xfId="20135"/>
    <cellStyle name="Normal 10 2 14 4" xfId="15000"/>
    <cellStyle name="Normal 10 2 15" xfId="1470"/>
    <cellStyle name="Normal 10 2 15 2" xfId="4798"/>
    <cellStyle name="Normal 10 2 15 2 2" xfId="11299"/>
    <cellStyle name="Normal 10 2 15 2 2 2" xfId="23687"/>
    <cellStyle name="Normal 10 2 15 2 3" xfId="17230"/>
    <cellStyle name="Normal 10 2 15 3" xfId="7720"/>
    <cellStyle name="Normal 10 2 15 3 2" xfId="20136"/>
    <cellStyle name="Normal 10 2 15 4" xfId="15001"/>
    <cellStyle name="Normal 10 2 16" xfId="1471"/>
    <cellStyle name="Normal 10 2 16 2" xfId="4799"/>
    <cellStyle name="Normal 10 2 16 2 2" xfId="11300"/>
    <cellStyle name="Normal 10 2 16 2 2 2" xfId="23688"/>
    <cellStyle name="Normal 10 2 16 2 3" xfId="17231"/>
    <cellStyle name="Normal 10 2 16 3" xfId="7721"/>
    <cellStyle name="Normal 10 2 16 3 2" xfId="20137"/>
    <cellStyle name="Normal 10 2 16 4" xfId="15002"/>
    <cellStyle name="Normal 10 2 17" xfId="1472"/>
    <cellStyle name="Normal 10 2 17 2" xfId="4800"/>
    <cellStyle name="Normal 10 2 17 2 2" xfId="11301"/>
    <cellStyle name="Normal 10 2 17 2 2 2" xfId="23689"/>
    <cellStyle name="Normal 10 2 17 2 3" xfId="17232"/>
    <cellStyle name="Normal 10 2 17 3" xfId="7722"/>
    <cellStyle name="Normal 10 2 17 3 2" xfId="20138"/>
    <cellStyle name="Normal 10 2 17 4" xfId="15003"/>
    <cellStyle name="Normal 10 2 18" xfId="1473"/>
    <cellStyle name="Normal 10 2 18 2" xfId="4801"/>
    <cellStyle name="Normal 10 2 18 2 2" xfId="11302"/>
    <cellStyle name="Normal 10 2 18 2 2 2" xfId="23690"/>
    <cellStyle name="Normal 10 2 18 2 3" xfId="17233"/>
    <cellStyle name="Normal 10 2 18 3" xfId="7723"/>
    <cellStyle name="Normal 10 2 18 3 2" xfId="20139"/>
    <cellStyle name="Normal 10 2 18 4" xfId="15004"/>
    <cellStyle name="Normal 10 2 19" xfId="1474"/>
    <cellStyle name="Normal 10 2 19 2" xfId="4802"/>
    <cellStyle name="Normal 10 2 19 2 2" xfId="11303"/>
    <cellStyle name="Normal 10 2 19 2 2 2" xfId="23691"/>
    <cellStyle name="Normal 10 2 19 2 3" xfId="17234"/>
    <cellStyle name="Normal 10 2 19 3" xfId="7724"/>
    <cellStyle name="Normal 10 2 19 3 2" xfId="20140"/>
    <cellStyle name="Normal 10 2 19 4" xfId="15005"/>
    <cellStyle name="Normal 10 2 2" xfId="181"/>
    <cellStyle name="Normal 10 2 2 10" xfId="4398"/>
    <cellStyle name="Normal 10 2 2 10 2" xfId="11012"/>
    <cellStyle name="Normal 10 2 2 10 2 2" xfId="23400"/>
    <cellStyle name="Normal 10 2 2 10 3" xfId="16835"/>
    <cellStyle name="Normal 10 2 2 11" xfId="7321"/>
    <cellStyle name="Normal 10 2 2 11 2" xfId="19741"/>
    <cellStyle name="Normal 10 2 2 12" xfId="13934"/>
    <cellStyle name="Normal 10 2 2 13" xfId="13577"/>
    <cellStyle name="Normal 10 2 2 2" xfId="272"/>
    <cellStyle name="Normal 10 2 2 2 2" xfId="648"/>
    <cellStyle name="Normal 10 2 2 2 2 2" xfId="1476"/>
    <cellStyle name="Normal 10 2 2 2 2 2 2" xfId="6785"/>
    <cellStyle name="Normal 10 2 2 2 2 2 2 2" xfId="12944"/>
    <cellStyle name="Normal 10 2 2 2 2 2 2 2 2" xfId="25331"/>
    <cellStyle name="Normal 10 2 2 2 2 2 2 3" xfId="19211"/>
    <cellStyle name="Normal 10 2 2 2 2 2 3" xfId="9713"/>
    <cellStyle name="Normal 10 2 2 2 2 2 3 2" xfId="22116"/>
    <cellStyle name="Normal 10 2 2 2 2 2 4" xfId="15007"/>
    <cellStyle name="Normal 10 2 2 2 2 3" xfId="4804"/>
    <cellStyle name="Normal 10 2 2 2 2 3 2" xfId="10612"/>
    <cellStyle name="Normal 10 2 2 2 2 3 2 2" xfId="23013"/>
    <cellStyle name="Normal 10 2 2 2 2 3 3" xfId="17236"/>
    <cellStyle name="Normal 10 2 2 2 2 4" xfId="7726"/>
    <cellStyle name="Normal 10 2 2 2 2 4 2" xfId="20142"/>
    <cellStyle name="Normal 10 2 2 2 2 5" xfId="14378"/>
    <cellStyle name="Normal 10 2 2 2 2 6" xfId="13843"/>
    <cellStyle name="Normal 10 2 2 2 2_LNG &amp; LPG rework" xfId="30200"/>
    <cellStyle name="Normal 10 2 2 2 3" xfId="1477"/>
    <cellStyle name="Normal 10 2 2 2 3 2" xfId="4805"/>
    <cellStyle name="Normal 10 2 2 2 3 2 2" xfId="10408"/>
    <cellStyle name="Normal 10 2 2 2 3 2 2 2" xfId="22809"/>
    <cellStyle name="Normal 10 2 2 2 3 2 3" xfId="17237"/>
    <cellStyle name="Normal 10 2 2 2 3 3" xfId="10799"/>
    <cellStyle name="Normal 10 2 2 2 3 3 2" xfId="23200"/>
    <cellStyle name="Normal 10 2 2 2 3 4" xfId="7727"/>
    <cellStyle name="Normal 10 2 2 2 3 4 2" xfId="20143"/>
    <cellStyle name="Normal 10 2 2 2 3 5" xfId="15008"/>
    <cellStyle name="Normal 10 2 2 2 3_LNG &amp; LPG rework" xfId="30176"/>
    <cellStyle name="Normal 10 2 2 2 4" xfId="1478"/>
    <cellStyle name="Normal 10 2 2 2 4 2" xfId="4806"/>
    <cellStyle name="Normal 10 2 2 2 4 2 2" xfId="11305"/>
    <cellStyle name="Normal 10 2 2 2 4 2 2 2" xfId="23693"/>
    <cellStyle name="Normal 10 2 2 2 4 2 3" xfId="17238"/>
    <cellStyle name="Normal 10 2 2 2 4 3" xfId="7728"/>
    <cellStyle name="Normal 10 2 2 2 4 3 2" xfId="20144"/>
    <cellStyle name="Normal 10 2 2 2 4 4" xfId="15009"/>
    <cellStyle name="Normal 10 2 2 2 5" xfId="1475"/>
    <cellStyle name="Normal 10 2 2 2 5 2" xfId="6784"/>
    <cellStyle name="Normal 10 2 2 2 5 2 2" xfId="12943"/>
    <cellStyle name="Normal 10 2 2 2 5 2 2 2" xfId="25330"/>
    <cellStyle name="Normal 10 2 2 2 5 2 3" xfId="19210"/>
    <cellStyle name="Normal 10 2 2 2 5 3" xfId="9712"/>
    <cellStyle name="Normal 10 2 2 2 5 3 2" xfId="22115"/>
    <cellStyle name="Normal 10 2 2 2 5 4" xfId="15006"/>
    <cellStyle name="Normal 10 2 2 2 6" xfId="4803"/>
    <cellStyle name="Normal 10 2 2 2 6 2" xfId="11304"/>
    <cellStyle name="Normal 10 2 2 2 6 2 2" xfId="23692"/>
    <cellStyle name="Normal 10 2 2 2 6 3" xfId="17235"/>
    <cellStyle name="Normal 10 2 2 2 7" xfId="7725"/>
    <cellStyle name="Normal 10 2 2 2 7 2" xfId="20141"/>
    <cellStyle name="Normal 10 2 2 2 8" xfId="14023"/>
    <cellStyle name="Normal 10 2 2 2 9" xfId="13665"/>
    <cellStyle name="Normal 10 2 2 2_Alumina Prices" xfId="1479"/>
    <cellStyle name="Normal 10 2 2 3" xfId="362"/>
    <cellStyle name="Normal 10 2 2 3 2" xfId="736"/>
    <cellStyle name="Normal 10 2 2 3 2 2" xfId="4122"/>
    <cellStyle name="Normal 10 2 2 3 2 2 2" xfId="7186"/>
    <cellStyle name="Normal 10 2 2 3 2 2 2 2" xfId="13344"/>
    <cellStyle name="Normal 10 2 2 3 2 2 2 2 2" xfId="25731"/>
    <cellStyle name="Normal 10 2 2 3 2 2 2 3" xfId="19611"/>
    <cellStyle name="Normal 10 2 2 3 2 2 3" xfId="10113"/>
    <cellStyle name="Normal 10 2 2 3 2 2 3 2" xfId="22516"/>
    <cellStyle name="Normal 10 2 2 3 2 2 4" xfId="16693"/>
    <cellStyle name="Normal 10 2 2 3 2 3" xfId="6497"/>
    <cellStyle name="Normal 10 2 2 3 2 3 2" xfId="12656"/>
    <cellStyle name="Normal 10 2 2 3 2 3 2 2" xfId="25043"/>
    <cellStyle name="Normal 10 2 2 3 2 3 3" xfId="18923"/>
    <cellStyle name="Normal 10 2 2 3 2 4" xfId="9425"/>
    <cellStyle name="Normal 10 2 2 3 2 4 2" xfId="21828"/>
    <cellStyle name="Normal 10 2 2 3 2 5" xfId="14466"/>
    <cellStyle name="Normal 10 2 2 3 3" xfId="1480"/>
    <cellStyle name="Normal 10 2 2 3 3 2" xfId="6786"/>
    <cellStyle name="Normal 10 2 2 3 3 2 2" xfId="12945"/>
    <cellStyle name="Normal 10 2 2 3 3 2 2 2" xfId="25332"/>
    <cellStyle name="Normal 10 2 2 3 3 2 3" xfId="19212"/>
    <cellStyle name="Normal 10 2 2 3 3 3" xfId="9714"/>
    <cellStyle name="Normal 10 2 2 3 3 3 2" xfId="22117"/>
    <cellStyle name="Normal 10 2 2 3 3 4" xfId="15010"/>
    <cellStyle name="Normal 10 2 2 3 4" xfId="4807"/>
    <cellStyle name="Normal 10 2 2 3 4 2" xfId="11306"/>
    <cellStyle name="Normal 10 2 2 3 4 2 2" xfId="23694"/>
    <cellStyle name="Normal 10 2 2 3 4 3" xfId="17239"/>
    <cellStyle name="Normal 10 2 2 3 5" xfId="7729"/>
    <cellStyle name="Normal 10 2 2 3 5 2" xfId="20145"/>
    <cellStyle name="Normal 10 2 2 3 6" xfId="14111"/>
    <cellStyle name="Normal 10 2 2 3 7" xfId="13755"/>
    <cellStyle name="Normal 10 2 2 3_LNG &amp; LPG rework" xfId="30175"/>
    <cellStyle name="Normal 10 2 2 4" xfId="450"/>
    <cellStyle name="Normal 10 2 2 4 2" xfId="824"/>
    <cellStyle name="Normal 10 2 2 4 2 2" xfId="4208"/>
    <cellStyle name="Normal 10 2 2 4 2 2 2" xfId="7268"/>
    <cellStyle name="Normal 10 2 2 4 2 2 2 2" xfId="13426"/>
    <cellStyle name="Normal 10 2 2 4 2 2 2 2 2" xfId="25813"/>
    <cellStyle name="Normal 10 2 2 4 2 2 2 3" xfId="19693"/>
    <cellStyle name="Normal 10 2 2 4 2 2 3" xfId="10195"/>
    <cellStyle name="Normal 10 2 2 4 2 2 3 2" xfId="22598"/>
    <cellStyle name="Normal 10 2 2 4 2 2 4" xfId="16779"/>
    <cellStyle name="Normal 10 2 2 4 2 3" xfId="6583"/>
    <cellStyle name="Normal 10 2 2 4 2 3 2" xfId="12742"/>
    <cellStyle name="Normal 10 2 2 4 2 3 2 2" xfId="25129"/>
    <cellStyle name="Normal 10 2 2 4 2 3 3" xfId="19009"/>
    <cellStyle name="Normal 10 2 2 4 2 4" xfId="9511"/>
    <cellStyle name="Normal 10 2 2 4 2 4 2" xfId="21914"/>
    <cellStyle name="Normal 10 2 2 4 2 5" xfId="14554"/>
    <cellStyle name="Normal 10 2 2 4 3" xfId="1481"/>
    <cellStyle name="Normal 10 2 2 4 3 2" xfId="6787"/>
    <cellStyle name="Normal 10 2 2 4 3 2 2" xfId="12946"/>
    <cellStyle name="Normal 10 2 2 4 3 2 2 2" xfId="25333"/>
    <cellStyle name="Normal 10 2 2 4 3 2 3" xfId="19213"/>
    <cellStyle name="Normal 10 2 2 4 3 3" xfId="9715"/>
    <cellStyle name="Normal 10 2 2 4 3 3 2" xfId="22118"/>
    <cellStyle name="Normal 10 2 2 4 3 4" xfId="15011"/>
    <cellStyle name="Normal 10 2 2 4 4" xfId="4808"/>
    <cellStyle name="Normal 10 2 2 4 4 2" xfId="11307"/>
    <cellStyle name="Normal 10 2 2 4 4 2 2" xfId="23695"/>
    <cellStyle name="Normal 10 2 2 4 4 3" xfId="17240"/>
    <cellStyle name="Normal 10 2 2 4 5" xfId="7730"/>
    <cellStyle name="Normal 10 2 2 4 5 2" xfId="20146"/>
    <cellStyle name="Normal 10 2 2 4 6" xfId="14199"/>
    <cellStyle name="Normal 10 2 2 4_LNG &amp; LPG rework" xfId="30201"/>
    <cellStyle name="Normal 10 2 2 5" xfId="559"/>
    <cellStyle name="Normal 10 2 2 5 2" xfId="1482"/>
    <cellStyle name="Normal 10 2 2 5 2 2" xfId="6788"/>
    <cellStyle name="Normal 10 2 2 5 2 2 2" xfId="12947"/>
    <cellStyle name="Normal 10 2 2 5 2 2 2 2" xfId="25334"/>
    <cellStyle name="Normal 10 2 2 5 2 2 3" xfId="19214"/>
    <cellStyle name="Normal 10 2 2 5 2 3" xfId="9716"/>
    <cellStyle name="Normal 10 2 2 5 2 3 2" xfId="22119"/>
    <cellStyle name="Normal 10 2 2 5 2 4" xfId="15012"/>
    <cellStyle name="Normal 10 2 2 5 3" xfId="4809"/>
    <cellStyle name="Normal 10 2 2 5 3 2" xfId="10955"/>
    <cellStyle name="Normal 10 2 2 5 3 2 2" xfId="23356"/>
    <cellStyle name="Normal 10 2 2 5 3 3" xfId="17241"/>
    <cellStyle name="Normal 10 2 2 5 4" xfId="7731"/>
    <cellStyle name="Normal 10 2 2 5 4 2" xfId="20147"/>
    <cellStyle name="Normal 10 2 2 5 5" xfId="14290"/>
    <cellStyle name="Normal 10 2 2 5_LNG &amp; LPG rework" xfId="30202"/>
    <cellStyle name="Normal 10 2 2 6" xfId="1483"/>
    <cellStyle name="Normal 10 2 2 6 2" xfId="4810"/>
    <cellStyle name="Normal 10 2 2 6 2 2" xfId="11308"/>
    <cellStyle name="Normal 10 2 2 6 2 2 2" xfId="23696"/>
    <cellStyle name="Normal 10 2 2 6 2 3" xfId="17242"/>
    <cellStyle name="Normal 10 2 2 6 3" xfId="7732"/>
    <cellStyle name="Normal 10 2 2 6 3 2" xfId="20148"/>
    <cellStyle name="Normal 10 2 2 6 4" xfId="15013"/>
    <cellStyle name="Normal 10 2 2 7" xfId="1484"/>
    <cellStyle name="Normal 10 2 2 7 2" xfId="4811"/>
    <cellStyle name="Normal 10 2 2 7 2 2" xfId="11309"/>
    <cellStyle name="Normal 10 2 2 7 2 2 2" xfId="23697"/>
    <cellStyle name="Normal 10 2 2 7 2 3" xfId="17243"/>
    <cellStyle name="Normal 10 2 2 7 3" xfId="7733"/>
    <cellStyle name="Normal 10 2 2 7 3 2" xfId="20149"/>
    <cellStyle name="Normal 10 2 2 7 4" xfId="15014"/>
    <cellStyle name="Normal 10 2 2 8" xfId="1485"/>
    <cellStyle name="Normal 10 2 2 8 2" xfId="4812"/>
    <cellStyle name="Normal 10 2 2 8 2 2" xfId="11310"/>
    <cellStyle name="Normal 10 2 2 8 2 2 2" xfId="23698"/>
    <cellStyle name="Normal 10 2 2 8 2 3" xfId="17244"/>
    <cellStyle name="Normal 10 2 2 8 3" xfId="7734"/>
    <cellStyle name="Normal 10 2 2 8 3 2" xfId="20150"/>
    <cellStyle name="Normal 10 2 2 8 4" xfId="15015"/>
    <cellStyle name="Normal 10 2 2 9" xfId="941"/>
    <cellStyle name="Normal 10 2 2 9 2" xfId="6620"/>
    <cellStyle name="Normal 10 2 2 9 2 2" xfId="12779"/>
    <cellStyle name="Normal 10 2 2 9 2 2 2" xfId="25166"/>
    <cellStyle name="Normal 10 2 2 9 2 3" xfId="19046"/>
    <cellStyle name="Normal 10 2 2 9 3" xfId="9548"/>
    <cellStyle name="Normal 10 2 2 9 3 2" xfId="21951"/>
    <cellStyle name="Normal 10 2 2 9 4" xfId="14606"/>
    <cellStyle name="Normal 10 2 2_Alumina Prices" xfId="1486"/>
    <cellStyle name="Normal 10 2 20" xfId="1487"/>
    <cellStyle name="Normal 10 2 20 2" xfId="4813"/>
    <cellStyle name="Normal 10 2 20 2 2" xfId="11311"/>
    <cellStyle name="Normal 10 2 20 2 2 2" xfId="23699"/>
    <cellStyle name="Normal 10 2 20 2 3" xfId="17245"/>
    <cellStyle name="Normal 10 2 20 3" xfId="7735"/>
    <cellStyle name="Normal 10 2 20 3 2" xfId="20151"/>
    <cellStyle name="Normal 10 2 20 4" xfId="15016"/>
    <cellStyle name="Normal 10 2 21" xfId="1488"/>
    <cellStyle name="Normal 10 2 21 2" xfId="4814"/>
    <cellStyle name="Normal 10 2 21 2 2" xfId="11312"/>
    <cellStyle name="Normal 10 2 21 2 2 2" xfId="23700"/>
    <cellStyle name="Normal 10 2 21 2 3" xfId="17246"/>
    <cellStyle name="Normal 10 2 21 3" xfId="7736"/>
    <cellStyle name="Normal 10 2 21 3 2" xfId="20152"/>
    <cellStyle name="Normal 10 2 21 4" xfId="15017"/>
    <cellStyle name="Normal 10 2 22" xfId="1489"/>
    <cellStyle name="Normal 10 2 22 2" xfId="4815"/>
    <cellStyle name="Normal 10 2 22 2 2" xfId="11313"/>
    <cellStyle name="Normal 10 2 22 2 2 2" xfId="23701"/>
    <cellStyle name="Normal 10 2 22 2 3" xfId="17247"/>
    <cellStyle name="Normal 10 2 22 3" xfId="7737"/>
    <cellStyle name="Normal 10 2 22 3 2" xfId="20153"/>
    <cellStyle name="Normal 10 2 22 4" xfId="15018"/>
    <cellStyle name="Normal 10 2 23" xfId="935"/>
    <cellStyle name="Normal 10 2 23 2" xfId="4394"/>
    <cellStyle name="Normal 10 2 23 2 2" xfId="11008"/>
    <cellStyle name="Normal 10 2 23 2 2 2" xfId="23396"/>
    <cellStyle name="Normal 10 2 23 2 3" xfId="16831"/>
    <cellStyle name="Normal 10 2 23 3" xfId="7317"/>
    <cellStyle name="Normal 10 2 23 3 2" xfId="19737"/>
    <cellStyle name="Normal 10 2 23 4" xfId="14602"/>
    <cellStyle name="Normal 10 2 24" xfId="891"/>
    <cellStyle name="Normal 10 2 25" xfId="4041"/>
    <cellStyle name="Normal 10 2 26" xfId="4256"/>
    <cellStyle name="Normal 10 2 27" xfId="4251"/>
    <cellStyle name="Normal 10 2 28" xfId="4242"/>
    <cellStyle name="Normal 10 2 29" xfId="4355"/>
    <cellStyle name="Normal 10 2 3" xfId="228"/>
    <cellStyle name="Normal 10 2 3 10" xfId="13621"/>
    <cellStyle name="Normal 10 2 3 2" xfId="604"/>
    <cellStyle name="Normal 10 2 3 2 2" xfId="1491"/>
    <cellStyle name="Normal 10 2 3 2 2 2" xfId="6790"/>
    <cellStyle name="Normal 10 2 3 2 2 2 2" xfId="12949"/>
    <cellStyle name="Normal 10 2 3 2 2 2 2 2" xfId="25336"/>
    <cellStyle name="Normal 10 2 3 2 2 2 3" xfId="19216"/>
    <cellStyle name="Normal 10 2 3 2 2 3" xfId="9718"/>
    <cellStyle name="Normal 10 2 3 2 2 3 2" xfId="22121"/>
    <cellStyle name="Normal 10 2 3 2 2 4" xfId="15020"/>
    <cellStyle name="Normal 10 2 3 2 3" xfId="4817"/>
    <cellStyle name="Normal 10 2 3 2 3 2" xfId="10613"/>
    <cellStyle name="Normal 10 2 3 2 3 2 2" xfId="23014"/>
    <cellStyle name="Normal 10 2 3 2 3 3" xfId="17249"/>
    <cellStyle name="Normal 10 2 3 2 4" xfId="7739"/>
    <cellStyle name="Normal 10 2 3 2 4 2" xfId="20155"/>
    <cellStyle name="Normal 10 2 3 2 5" xfId="14334"/>
    <cellStyle name="Normal 10 2 3 2 6" xfId="13799"/>
    <cellStyle name="Normal 10 2 3 2_LNG &amp; LPG rework" xfId="30203"/>
    <cellStyle name="Normal 10 2 3 3" xfId="1492"/>
    <cellStyle name="Normal 10 2 3 3 2" xfId="4818"/>
    <cellStyle name="Normal 10 2 3 3 2 2" xfId="10409"/>
    <cellStyle name="Normal 10 2 3 3 2 2 2" xfId="22810"/>
    <cellStyle name="Normal 10 2 3 3 2 3" xfId="17250"/>
    <cellStyle name="Normal 10 2 3 3 3" xfId="10800"/>
    <cellStyle name="Normal 10 2 3 3 3 2" xfId="23201"/>
    <cellStyle name="Normal 10 2 3 3 4" xfId="7740"/>
    <cellStyle name="Normal 10 2 3 3 4 2" xfId="20156"/>
    <cellStyle name="Normal 10 2 3 3 5" xfId="15021"/>
    <cellStyle name="Normal 10 2 3 3_LNG &amp; LPG rework" xfId="30174"/>
    <cellStyle name="Normal 10 2 3 4" xfId="1493"/>
    <cellStyle name="Normal 10 2 3 4 2" xfId="4819"/>
    <cellStyle name="Normal 10 2 3 4 2 2" xfId="11315"/>
    <cellStyle name="Normal 10 2 3 4 2 2 2" xfId="23703"/>
    <cellStyle name="Normal 10 2 3 4 2 3" xfId="17251"/>
    <cellStyle name="Normal 10 2 3 4 3" xfId="7741"/>
    <cellStyle name="Normal 10 2 3 4 3 2" xfId="20157"/>
    <cellStyle name="Normal 10 2 3 4 4" xfId="15022"/>
    <cellStyle name="Normal 10 2 3 5" xfId="1494"/>
    <cellStyle name="Normal 10 2 3 5 2" xfId="4820"/>
    <cellStyle name="Normal 10 2 3 5 2 2" xfId="11316"/>
    <cellStyle name="Normal 10 2 3 5 2 2 2" xfId="23704"/>
    <cellStyle name="Normal 10 2 3 5 2 3" xfId="17252"/>
    <cellStyle name="Normal 10 2 3 5 3" xfId="7742"/>
    <cellStyle name="Normal 10 2 3 5 3 2" xfId="20158"/>
    <cellStyle name="Normal 10 2 3 5 4" xfId="15023"/>
    <cellStyle name="Normal 10 2 3 6" xfId="1490"/>
    <cellStyle name="Normal 10 2 3 6 2" xfId="6789"/>
    <cellStyle name="Normal 10 2 3 6 2 2" xfId="12948"/>
    <cellStyle name="Normal 10 2 3 6 2 2 2" xfId="25335"/>
    <cellStyle name="Normal 10 2 3 6 2 3" xfId="19215"/>
    <cellStyle name="Normal 10 2 3 6 3" xfId="9717"/>
    <cellStyle name="Normal 10 2 3 6 3 2" xfId="22120"/>
    <cellStyle name="Normal 10 2 3 6 4" xfId="15019"/>
    <cellStyle name="Normal 10 2 3 7" xfId="4816"/>
    <cellStyle name="Normal 10 2 3 7 2" xfId="11314"/>
    <cellStyle name="Normal 10 2 3 7 2 2" xfId="23702"/>
    <cellStyle name="Normal 10 2 3 7 3" xfId="17248"/>
    <cellStyle name="Normal 10 2 3 8" xfId="7738"/>
    <cellStyle name="Normal 10 2 3 8 2" xfId="20154"/>
    <cellStyle name="Normal 10 2 3 9" xfId="13979"/>
    <cellStyle name="Normal 10 2 3_Alumina Prices" xfId="1495"/>
    <cellStyle name="Normal 10 2 30" xfId="4237"/>
    <cellStyle name="Normal 10 2 31" xfId="4245"/>
    <cellStyle name="Normal 10 2 32" xfId="4369"/>
    <cellStyle name="Normal 10 2 33" xfId="4440"/>
    <cellStyle name="Normal 10 2 34" xfId="6404"/>
    <cellStyle name="Normal 10 2 35" xfId="7292"/>
    <cellStyle name="Normal 10 2 36" xfId="9279"/>
    <cellStyle name="Normal 10 2 37" xfId="7347"/>
    <cellStyle name="Normal 10 2 38" xfId="13445"/>
    <cellStyle name="Normal 10 2 39" xfId="13462"/>
    <cellStyle name="Normal 10 2 4" xfId="318"/>
    <cellStyle name="Normal 10 2 4 2" xfId="692"/>
    <cellStyle name="Normal 10 2 4 2 2" xfId="4078"/>
    <cellStyle name="Normal 10 2 4 2 2 2" xfId="6453"/>
    <cellStyle name="Normal 10 2 4 2 2 2 2" xfId="12612"/>
    <cellStyle name="Normal 10 2 4 2 2 2 2 2" xfId="24999"/>
    <cellStyle name="Normal 10 2 4 2 2 2 3" xfId="18879"/>
    <cellStyle name="Normal 10 2 4 2 2 3" xfId="9381"/>
    <cellStyle name="Normal 10 2 4 2 2 3 2" xfId="21784"/>
    <cellStyle name="Normal 10 2 4 2 2 4" xfId="16649"/>
    <cellStyle name="Normal 10 2 4 2 3" xfId="3493"/>
    <cellStyle name="Normal 10 2 4 2 4" xfId="14422"/>
    <cellStyle name="Normal 10 2 4 3" xfId="1496"/>
    <cellStyle name="Normal 10 2 4 3 2" xfId="6791"/>
    <cellStyle name="Normal 10 2 4 3 2 2" xfId="12950"/>
    <cellStyle name="Normal 10 2 4 3 2 2 2" xfId="25337"/>
    <cellStyle name="Normal 10 2 4 3 2 3" xfId="19217"/>
    <cellStyle name="Normal 10 2 4 3 3" xfId="9719"/>
    <cellStyle name="Normal 10 2 4 3 3 2" xfId="22122"/>
    <cellStyle name="Normal 10 2 4 3 4" xfId="15024"/>
    <cellStyle name="Normal 10 2 4 4" xfId="4821"/>
    <cellStyle name="Normal 10 2 4 4 2" xfId="11317"/>
    <cellStyle name="Normal 10 2 4 4 2 2" xfId="23705"/>
    <cellStyle name="Normal 10 2 4 4 3" xfId="17253"/>
    <cellStyle name="Normal 10 2 4 5" xfId="7743"/>
    <cellStyle name="Normal 10 2 4 5 2" xfId="20159"/>
    <cellStyle name="Normal 10 2 4 6" xfId="14067"/>
    <cellStyle name="Normal 10 2 4 7" xfId="13711"/>
    <cellStyle name="Normal 10 2 4_LNG &amp; LPG rework" xfId="30173"/>
    <cellStyle name="Normal 10 2 40" xfId="13452"/>
    <cellStyle name="Normal 10 2 41" xfId="13440"/>
    <cellStyle name="Normal 10 2 42" xfId="13890"/>
    <cellStyle name="Normal 10 2 43" xfId="13533"/>
    <cellStyle name="Normal 10 2 5" xfId="406"/>
    <cellStyle name="Normal 10 2 5 2" xfId="780"/>
    <cellStyle name="Normal 10 2 5 2 2" xfId="4164"/>
    <cellStyle name="Normal 10 2 5 2 2 2" xfId="7224"/>
    <cellStyle name="Normal 10 2 5 2 2 2 2" xfId="13382"/>
    <cellStyle name="Normal 10 2 5 2 2 2 2 2" xfId="25769"/>
    <cellStyle name="Normal 10 2 5 2 2 2 3" xfId="19649"/>
    <cellStyle name="Normal 10 2 5 2 2 3" xfId="10151"/>
    <cellStyle name="Normal 10 2 5 2 2 3 2" xfId="22554"/>
    <cellStyle name="Normal 10 2 5 2 2 4" xfId="16735"/>
    <cellStyle name="Normal 10 2 5 2 3" xfId="6539"/>
    <cellStyle name="Normal 10 2 5 2 3 2" xfId="12698"/>
    <cellStyle name="Normal 10 2 5 2 3 2 2" xfId="25085"/>
    <cellStyle name="Normal 10 2 5 2 3 3" xfId="18965"/>
    <cellStyle name="Normal 10 2 5 2 4" xfId="9467"/>
    <cellStyle name="Normal 10 2 5 2 4 2" xfId="21870"/>
    <cellStyle name="Normal 10 2 5 2 5" xfId="14510"/>
    <cellStyle name="Normal 10 2 5 3" xfId="1497"/>
    <cellStyle name="Normal 10 2 5 3 2" xfId="6792"/>
    <cellStyle name="Normal 10 2 5 3 2 2" xfId="12951"/>
    <cellStyle name="Normal 10 2 5 3 2 2 2" xfId="25338"/>
    <cellStyle name="Normal 10 2 5 3 2 3" xfId="19218"/>
    <cellStyle name="Normal 10 2 5 3 3" xfId="9720"/>
    <cellStyle name="Normal 10 2 5 3 3 2" xfId="22123"/>
    <cellStyle name="Normal 10 2 5 3 4" xfId="15025"/>
    <cellStyle name="Normal 10 2 5 4" xfId="4822"/>
    <cellStyle name="Normal 10 2 5 4 2" xfId="11318"/>
    <cellStyle name="Normal 10 2 5 4 2 2" xfId="23706"/>
    <cellStyle name="Normal 10 2 5 4 3" xfId="17254"/>
    <cellStyle name="Normal 10 2 5 5" xfId="7744"/>
    <cellStyle name="Normal 10 2 5 5 2" xfId="20160"/>
    <cellStyle name="Normal 10 2 5 6" xfId="14155"/>
    <cellStyle name="Normal 10 2 5_LNG &amp; LPG rework" xfId="30172"/>
    <cellStyle name="Normal 10 2 6" xfId="515"/>
    <cellStyle name="Normal 10 2 6 2" xfId="1498"/>
    <cellStyle name="Normal 10 2 6 2 2" xfId="6793"/>
    <cellStyle name="Normal 10 2 6 2 2 2" xfId="12952"/>
    <cellStyle name="Normal 10 2 6 2 2 2 2" xfId="25339"/>
    <cellStyle name="Normal 10 2 6 2 2 3" xfId="19219"/>
    <cellStyle name="Normal 10 2 6 2 3" xfId="9721"/>
    <cellStyle name="Normal 10 2 6 2 3 2" xfId="22124"/>
    <cellStyle name="Normal 10 2 6 2 4" xfId="15026"/>
    <cellStyle name="Normal 10 2 6 3" xfId="4823"/>
    <cellStyle name="Normal 10 2 6 3 2" xfId="10695"/>
    <cellStyle name="Normal 10 2 6 3 2 2" xfId="23096"/>
    <cellStyle name="Normal 10 2 6 3 3" xfId="17255"/>
    <cellStyle name="Normal 10 2 6 4" xfId="7745"/>
    <cellStyle name="Normal 10 2 6 4 2" xfId="20161"/>
    <cellStyle name="Normal 10 2 6 5" xfId="14246"/>
    <cellStyle name="Normal 10 2 6_LNG &amp; LPG rework" xfId="30083"/>
    <cellStyle name="Normal 10 2 7" xfId="1499"/>
    <cellStyle name="Normal 10 2 7 2" xfId="4824"/>
    <cellStyle name="Normal 10 2 7 2 2" xfId="10490"/>
    <cellStyle name="Normal 10 2 7 2 2 2" xfId="22891"/>
    <cellStyle name="Normal 10 2 7 2 3" xfId="17256"/>
    <cellStyle name="Normal 10 2 7 3" xfId="10911"/>
    <cellStyle name="Normal 10 2 7 3 2" xfId="23312"/>
    <cellStyle name="Normal 10 2 7 4" xfId="7746"/>
    <cellStyle name="Normal 10 2 7 4 2" xfId="20162"/>
    <cellStyle name="Normal 10 2 7 5" xfId="15027"/>
    <cellStyle name="Normal 10 2 7_LNG &amp; LPG rework" xfId="30204"/>
    <cellStyle name="Normal 10 2 8" xfId="1500"/>
    <cellStyle name="Normal 10 2 8 2" xfId="4825"/>
    <cellStyle name="Normal 10 2 8 2 2" xfId="11319"/>
    <cellStyle name="Normal 10 2 8 2 2 2" xfId="23707"/>
    <cellStyle name="Normal 10 2 8 2 3" xfId="17257"/>
    <cellStyle name="Normal 10 2 8 3" xfId="7747"/>
    <cellStyle name="Normal 10 2 8 3 2" xfId="20163"/>
    <cellStyle name="Normal 10 2 8 4" xfId="15028"/>
    <cellStyle name="Normal 10 2 9" xfId="1501"/>
    <cellStyle name="Normal 10 2 9 2" xfId="4826"/>
    <cellStyle name="Normal 10 2 9 2 2" xfId="11320"/>
    <cellStyle name="Normal 10 2 9 2 2 2" xfId="23708"/>
    <cellStyle name="Normal 10 2 9 2 3" xfId="17258"/>
    <cellStyle name="Normal 10 2 9 3" xfId="7748"/>
    <cellStyle name="Normal 10 2 9 3 2" xfId="20164"/>
    <cellStyle name="Normal 10 2 9 4" xfId="15029"/>
    <cellStyle name="Normal 10 2_Alumina - Quantity and Value" xfId="4008"/>
    <cellStyle name="Normal 10 20" xfId="1502"/>
    <cellStyle name="Normal 10 20 2" xfId="3505"/>
    <cellStyle name="Normal 10 20 2 2" xfId="6371"/>
    <cellStyle name="Normal 10 20 2 2 2" xfId="10305"/>
    <cellStyle name="Normal 10 20 2 2 2 2" xfId="22706"/>
    <cellStyle name="Normal 10 20 2 2 3" xfId="18801"/>
    <cellStyle name="Normal 10 20 2 3" xfId="10692"/>
    <cellStyle name="Normal 10 20 2 3 2" xfId="23093"/>
    <cellStyle name="Normal 10 20 2 4" xfId="9296"/>
    <cellStyle name="Normal 10 20 2 4 2" xfId="21706"/>
    <cellStyle name="Normal 10 20 2 5" xfId="16571"/>
    <cellStyle name="Normal 10 20 2_LNG &amp; LPG rework" xfId="30170"/>
    <cellStyle name="Normal 10 20 3" xfId="4827"/>
    <cellStyle name="Normal 10 20 3 2" xfId="10221"/>
    <cellStyle name="Normal 10 20 3 2 2" xfId="22622"/>
    <cellStyle name="Normal 10 20 3 3" xfId="17259"/>
    <cellStyle name="Normal 10 20 4" xfId="10507"/>
    <cellStyle name="Normal 10 20 4 2" xfId="22908"/>
    <cellStyle name="Normal 10 20 5" xfId="7749"/>
    <cellStyle name="Normal 10 20 5 2" xfId="20165"/>
    <cellStyle name="Normal 10 20 6" xfId="15030"/>
    <cellStyle name="Normal 10 20_LNG &amp; LPG rework" xfId="30171"/>
    <cellStyle name="Normal 10 21" xfId="1503"/>
    <cellStyle name="Normal 10 21 2" xfId="4828"/>
    <cellStyle name="Normal 10 21 2 2" xfId="10478"/>
    <cellStyle name="Normal 10 21 2 2 2" xfId="22879"/>
    <cellStyle name="Normal 10 21 2 3" xfId="17260"/>
    <cellStyle name="Normal 10 21 3" xfId="10875"/>
    <cellStyle name="Normal 10 21 3 2" xfId="23276"/>
    <cellStyle name="Normal 10 21 4" xfId="7750"/>
    <cellStyle name="Normal 10 21 4 2" xfId="20166"/>
    <cellStyle name="Normal 10 21 5" xfId="15031"/>
    <cellStyle name="Normal 10 21_LNG &amp; LPG rework" xfId="30205"/>
    <cellStyle name="Normal 10 22" xfId="1504"/>
    <cellStyle name="Normal 10 22 2" xfId="4829"/>
    <cellStyle name="Normal 10 22 2 2" xfId="10484"/>
    <cellStyle name="Normal 10 22 2 2 2" xfId="22885"/>
    <cellStyle name="Normal 10 22 2 3" xfId="17261"/>
    <cellStyle name="Normal 10 22 3" xfId="10883"/>
    <cellStyle name="Normal 10 22 3 2" xfId="23284"/>
    <cellStyle name="Normal 10 22 4" xfId="7751"/>
    <cellStyle name="Normal 10 22 4 2" xfId="20167"/>
    <cellStyle name="Normal 10 22 5" xfId="15032"/>
    <cellStyle name="Normal 10 22_LNG &amp; LPG rework" xfId="30169"/>
    <cellStyle name="Normal 10 23" xfId="1505"/>
    <cellStyle name="Normal 10 23 2" xfId="4830"/>
    <cellStyle name="Normal 10 23 2 2" xfId="11321"/>
    <cellStyle name="Normal 10 23 2 2 2" xfId="23709"/>
    <cellStyle name="Normal 10 23 2 3" xfId="17262"/>
    <cellStyle name="Normal 10 23 3" xfId="7752"/>
    <cellStyle name="Normal 10 23 3 2" xfId="20168"/>
    <cellStyle name="Normal 10 23 4" xfId="15033"/>
    <cellStyle name="Normal 10 24" xfId="1506"/>
    <cellStyle name="Normal 10 24 2" xfId="4831"/>
    <cellStyle name="Normal 10 24 2 2" xfId="11322"/>
    <cellStyle name="Normal 10 24 2 2 2" xfId="23710"/>
    <cellStyle name="Normal 10 24 2 3" xfId="17263"/>
    <cellStyle name="Normal 10 24 3" xfId="7753"/>
    <cellStyle name="Normal 10 24 3 2" xfId="20169"/>
    <cellStyle name="Normal 10 24 4" xfId="15034"/>
    <cellStyle name="Normal 10 25" xfId="1507"/>
    <cellStyle name="Normal 10 25 2" xfId="4832"/>
    <cellStyle name="Normal 10 25 2 2" xfId="11323"/>
    <cellStyle name="Normal 10 25 2 2 2" xfId="23711"/>
    <cellStyle name="Normal 10 25 2 3" xfId="17264"/>
    <cellStyle name="Normal 10 25 3" xfId="7754"/>
    <cellStyle name="Normal 10 25 3 2" xfId="20170"/>
    <cellStyle name="Normal 10 25 4" xfId="15035"/>
    <cellStyle name="Normal 10 26" xfId="1508"/>
    <cellStyle name="Normal 10 26 2" xfId="4833"/>
    <cellStyle name="Normal 10 26 2 2" xfId="11324"/>
    <cellStyle name="Normal 10 26 2 2 2" xfId="23712"/>
    <cellStyle name="Normal 10 26 2 3" xfId="17265"/>
    <cellStyle name="Normal 10 26 3" xfId="7755"/>
    <cellStyle name="Normal 10 26 3 2" xfId="20171"/>
    <cellStyle name="Normal 10 26 4" xfId="15036"/>
    <cellStyle name="Normal 10 26 5" xfId="26133"/>
    <cellStyle name="Normal 10 27" xfId="1509"/>
    <cellStyle name="Normal 10 27 2" xfId="4834"/>
    <cellStyle name="Normal 10 27 2 2" xfId="11325"/>
    <cellStyle name="Normal 10 27 2 2 2" xfId="23713"/>
    <cellStyle name="Normal 10 27 2 3" xfId="17266"/>
    <cellStyle name="Normal 10 27 3" xfId="7756"/>
    <cellStyle name="Normal 10 27 3 2" xfId="20172"/>
    <cellStyle name="Normal 10 27 4" xfId="15037"/>
    <cellStyle name="Normal 10 27 5" xfId="26146"/>
    <cellStyle name="Normal 10 28" xfId="1510"/>
    <cellStyle name="Normal 10 28 2" xfId="4835"/>
    <cellStyle name="Normal 10 28 2 2" xfId="11326"/>
    <cellStyle name="Normal 10 28 2 2 2" xfId="23714"/>
    <cellStyle name="Normal 10 28 2 3" xfId="17267"/>
    <cellStyle name="Normal 10 28 3" xfId="7757"/>
    <cellStyle name="Normal 10 28 3 2" xfId="20173"/>
    <cellStyle name="Normal 10 28 4" xfId="15038"/>
    <cellStyle name="Normal 10 28 5" xfId="26138"/>
    <cellStyle name="Normal 10 29" xfId="1511"/>
    <cellStyle name="Normal 10 29 2" xfId="4836"/>
    <cellStyle name="Normal 10 29 2 2" xfId="11327"/>
    <cellStyle name="Normal 10 29 2 2 2" xfId="23715"/>
    <cellStyle name="Normal 10 29 2 3" xfId="17268"/>
    <cellStyle name="Normal 10 29 3" xfId="7758"/>
    <cellStyle name="Normal 10 29 3 2" xfId="20174"/>
    <cellStyle name="Normal 10 29 4" xfId="15039"/>
    <cellStyle name="Normal 10 29 5" xfId="26139"/>
    <cellStyle name="Normal 10 3" xfId="159"/>
    <cellStyle name="Normal 10 3 10" xfId="1512"/>
    <cellStyle name="Normal 10 3 10 2" xfId="4837"/>
    <cellStyle name="Normal 10 3 10 2 2" xfId="11328"/>
    <cellStyle name="Normal 10 3 10 2 2 2" xfId="23716"/>
    <cellStyle name="Normal 10 3 10 2 3" xfId="17269"/>
    <cellStyle name="Normal 10 3 10 3" xfId="7759"/>
    <cellStyle name="Normal 10 3 10 3 2" xfId="20175"/>
    <cellStyle name="Normal 10 3 10 4" xfId="15040"/>
    <cellStyle name="Normal 10 3 11" xfId="1513"/>
    <cellStyle name="Normal 10 3 11 2" xfId="4838"/>
    <cellStyle name="Normal 10 3 11 2 2" xfId="11329"/>
    <cellStyle name="Normal 10 3 11 2 2 2" xfId="23717"/>
    <cellStyle name="Normal 10 3 11 2 3" xfId="17270"/>
    <cellStyle name="Normal 10 3 11 3" xfId="7760"/>
    <cellStyle name="Normal 10 3 11 3 2" xfId="20176"/>
    <cellStyle name="Normal 10 3 11 4" xfId="15041"/>
    <cellStyle name="Normal 10 3 12" xfId="1514"/>
    <cellStyle name="Normal 10 3 12 2" xfId="4839"/>
    <cellStyle name="Normal 10 3 12 2 2" xfId="11330"/>
    <cellStyle name="Normal 10 3 12 2 2 2" xfId="23718"/>
    <cellStyle name="Normal 10 3 12 2 3" xfId="17271"/>
    <cellStyle name="Normal 10 3 12 3" xfId="7761"/>
    <cellStyle name="Normal 10 3 12 3 2" xfId="20177"/>
    <cellStyle name="Normal 10 3 12 4" xfId="15042"/>
    <cellStyle name="Normal 10 3 13" xfId="1515"/>
    <cellStyle name="Normal 10 3 13 2" xfId="4840"/>
    <cellStyle name="Normal 10 3 13 2 2" xfId="11331"/>
    <cellStyle name="Normal 10 3 13 2 2 2" xfId="23719"/>
    <cellStyle name="Normal 10 3 13 2 3" xfId="17272"/>
    <cellStyle name="Normal 10 3 13 3" xfId="7762"/>
    <cellStyle name="Normal 10 3 13 3 2" xfId="20178"/>
    <cellStyle name="Normal 10 3 13 4" xfId="15043"/>
    <cellStyle name="Normal 10 3 14" xfId="1516"/>
    <cellStyle name="Normal 10 3 14 2" xfId="4841"/>
    <cellStyle name="Normal 10 3 14 2 2" xfId="11332"/>
    <cellStyle name="Normal 10 3 14 2 2 2" xfId="23720"/>
    <cellStyle name="Normal 10 3 14 2 3" xfId="17273"/>
    <cellStyle name="Normal 10 3 14 3" xfId="7763"/>
    <cellStyle name="Normal 10 3 14 3 2" xfId="20179"/>
    <cellStyle name="Normal 10 3 14 4" xfId="15044"/>
    <cellStyle name="Normal 10 3 15" xfId="1517"/>
    <cellStyle name="Normal 10 3 15 2" xfId="4842"/>
    <cellStyle name="Normal 10 3 15 2 2" xfId="11333"/>
    <cellStyle name="Normal 10 3 15 2 2 2" xfId="23721"/>
    <cellStyle name="Normal 10 3 15 2 3" xfId="17274"/>
    <cellStyle name="Normal 10 3 15 3" xfId="7764"/>
    <cellStyle name="Normal 10 3 15 3 2" xfId="20180"/>
    <cellStyle name="Normal 10 3 15 4" xfId="15045"/>
    <cellStyle name="Normal 10 3 16" xfId="1518"/>
    <cellStyle name="Normal 10 3 16 2" xfId="4843"/>
    <cellStyle name="Normal 10 3 16 2 2" xfId="11334"/>
    <cellStyle name="Normal 10 3 16 2 2 2" xfId="23722"/>
    <cellStyle name="Normal 10 3 16 2 3" xfId="17275"/>
    <cellStyle name="Normal 10 3 16 3" xfId="7765"/>
    <cellStyle name="Normal 10 3 16 3 2" xfId="20181"/>
    <cellStyle name="Normal 10 3 16 4" xfId="15046"/>
    <cellStyle name="Normal 10 3 17" xfId="1519"/>
    <cellStyle name="Normal 10 3 17 2" xfId="4844"/>
    <cellStyle name="Normal 10 3 17 2 2" xfId="11335"/>
    <cellStyle name="Normal 10 3 17 2 2 2" xfId="23723"/>
    <cellStyle name="Normal 10 3 17 2 3" xfId="17276"/>
    <cellStyle name="Normal 10 3 17 3" xfId="7766"/>
    <cellStyle name="Normal 10 3 17 3 2" xfId="20182"/>
    <cellStyle name="Normal 10 3 17 4" xfId="15047"/>
    <cellStyle name="Normal 10 3 18" xfId="1520"/>
    <cellStyle name="Normal 10 3 18 2" xfId="4845"/>
    <cellStyle name="Normal 10 3 18 2 2" xfId="11336"/>
    <cellStyle name="Normal 10 3 18 2 2 2" xfId="23724"/>
    <cellStyle name="Normal 10 3 18 2 3" xfId="17277"/>
    <cellStyle name="Normal 10 3 18 3" xfId="7767"/>
    <cellStyle name="Normal 10 3 18 3 2" xfId="20183"/>
    <cellStyle name="Normal 10 3 18 4" xfId="15048"/>
    <cellStyle name="Normal 10 3 19" xfId="1521"/>
    <cellStyle name="Normal 10 3 19 2" xfId="4846"/>
    <cellStyle name="Normal 10 3 19 2 2" xfId="11337"/>
    <cellStyle name="Normal 10 3 19 2 2 2" xfId="23725"/>
    <cellStyle name="Normal 10 3 19 2 3" xfId="17278"/>
    <cellStyle name="Normal 10 3 19 3" xfId="7768"/>
    <cellStyle name="Normal 10 3 19 3 2" xfId="20184"/>
    <cellStyle name="Normal 10 3 19 4" xfId="15049"/>
    <cellStyle name="Normal 10 3 2" xfId="250"/>
    <cellStyle name="Normal 10 3 2 10" xfId="13643"/>
    <cellStyle name="Normal 10 3 2 2" xfId="626"/>
    <cellStyle name="Normal 10 3 2 2 2" xfId="1522"/>
    <cellStyle name="Normal 10 3 2 2 2 2" xfId="6794"/>
    <cellStyle name="Normal 10 3 2 2 2 2 2" xfId="12953"/>
    <cellStyle name="Normal 10 3 2 2 2 2 2 2" xfId="25340"/>
    <cellStyle name="Normal 10 3 2 2 2 2 3" xfId="19220"/>
    <cellStyle name="Normal 10 3 2 2 2 3" xfId="9722"/>
    <cellStyle name="Normal 10 3 2 2 2 3 2" xfId="22125"/>
    <cellStyle name="Normal 10 3 2 2 2 4" xfId="15050"/>
    <cellStyle name="Normal 10 3 2 2 3" xfId="4847"/>
    <cellStyle name="Normal 10 3 2 2 3 2" xfId="10614"/>
    <cellStyle name="Normal 10 3 2 2 3 2 2" xfId="23015"/>
    <cellStyle name="Normal 10 3 2 2 3 3" xfId="17279"/>
    <cellStyle name="Normal 10 3 2 2 4" xfId="7769"/>
    <cellStyle name="Normal 10 3 2 2 4 2" xfId="20185"/>
    <cellStyle name="Normal 10 3 2 2 5" xfId="14356"/>
    <cellStyle name="Normal 10 3 2 2 6" xfId="13821"/>
    <cellStyle name="Normal 10 3 2 2_LNG &amp; LPG rework" xfId="30168"/>
    <cellStyle name="Normal 10 3 2 3" xfId="1523"/>
    <cellStyle name="Normal 10 3 2 3 2" xfId="4848"/>
    <cellStyle name="Normal 10 3 2 3 2 2" xfId="10410"/>
    <cellStyle name="Normal 10 3 2 3 2 2 2" xfId="22811"/>
    <cellStyle name="Normal 10 3 2 3 2 3" xfId="17280"/>
    <cellStyle name="Normal 10 3 2 3 3" xfId="10801"/>
    <cellStyle name="Normal 10 3 2 3 3 2" xfId="23202"/>
    <cellStyle name="Normal 10 3 2 3 4" xfId="7770"/>
    <cellStyle name="Normal 10 3 2 3 4 2" xfId="20186"/>
    <cellStyle name="Normal 10 3 2 3 5" xfId="15051"/>
    <cellStyle name="Normal 10 3 2 3_LNG &amp; LPG rework" xfId="30206"/>
    <cellStyle name="Normal 10 3 2 4" xfId="1524"/>
    <cellStyle name="Normal 10 3 2 4 2" xfId="4849"/>
    <cellStyle name="Normal 10 3 2 4 2 2" xfId="11338"/>
    <cellStyle name="Normal 10 3 2 4 2 2 2" xfId="23726"/>
    <cellStyle name="Normal 10 3 2 4 2 3" xfId="17281"/>
    <cellStyle name="Normal 10 3 2 4 3" xfId="7771"/>
    <cellStyle name="Normal 10 3 2 4 3 2" xfId="20187"/>
    <cellStyle name="Normal 10 3 2 4 4" xfId="15052"/>
    <cellStyle name="Normal 10 3 2 5" xfId="1525"/>
    <cellStyle name="Normal 10 3 2 5 2" xfId="4850"/>
    <cellStyle name="Normal 10 3 2 5 2 2" xfId="11339"/>
    <cellStyle name="Normal 10 3 2 5 2 2 2" xfId="23727"/>
    <cellStyle name="Normal 10 3 2 5 2 3" xfId="17282"/>
    <cellStyle name="Normal 10 3 2 5 3" xfId="7772"/>
    <cellStyle name="Normal 10 3 2 5 3 2" xfId="20188"/>
    <cellStyle name="Normal 10 3 2 5 4" xfId="15053"/>
    <cellStyle name="Normal 10 3 2 6" xfId="922"/>
    <cellStyle name="Normal 10 3 2 6 2" xfId="6612"/>
    <cellStyle name="Normal 10 3 2 6 2 2" xfId="12771"/>
    <cellStyle name="Normal 10 3 2 6 2 2 2" xfId="25158"/>
    <cellStyle name="Normal 10 3 2 6 2 3" xfId="19038"/>
    <cellStyle name="Normal 10 3 2 6 3" xfId="9540"/>
    <cellStyle name="Normal 10 3 2 6 3 2" xfId="21943"/>
    <cellStyle name="Normal 10 3 2 6 4" xfId="14591"/>
    <cellStyle name="Normal 10 3 2 7" xfId="4383"/>
    <cellStyle name="Normal 10 3 2 7 2" xfId="11000"/>
    <cellStyle name="Normal 10 3 2 7 2 2" xfId="23388"/>
    <cellStyle name="Normal 10 3 2 7 3" xfId="16820"/>
    <cellStyle name="Normal 10 3 2 8" xfId="7306"/>
    <cellStyle name="Normal 10 3 2 8 2" xfId="19726"/>
    <cellStyle name="Normal 10 3 2 9" xfId="14001"/>
    <cellStyle name="Normal 10 3 2_Alumina Prices" xfId="1526"/>
    <cellStyle name="Normal 10 3 20" xfId="926"/>
    <cellStyle name="Normal 10 3 20 2" xfId="6615"/>
    <cellStyle name="Normal 10 3 20 2 2" xfId="12774"/>
    <cellStyle name="Normal 10 3 20 2 2 2" xfId="25161"/>
    <cellStyle name="Normal 10 3 20 2 3" xfId="19041"/>
    <cellStyle name="Normal 10 3 20 3" xfId="9543"/>
    <cellStyle name="Normal 10 3 20 3 2" xfId="21946"/>
    <cellStyle name="Normal 10 3 20 4" xfId="14595"/>
    <cellStyle name="Normal 10 3 21" xfId="4387"/>
    <cellStyle name="Normal 10 3 21 2" xfId="11003"/>
    <cellStyle name="Normal 10 3 21 2 2" xfId="23391"/>
    <cellStyle name="Normal 10 3 21 3" xfId="16824"/>
    <cellStyle name="Normal 10 3 22" xfId="7310"/>
    <cellStyle name="Normal 10 3 22 2" xfId="19730"/>
    <cellStyle name="Normal 10 3 23" xfId="13912"/>
    <cellStyle name="Normal 10 3 24" xfId="13555"/>
    <cellStyle name="Normal 10 3 3" xfId="340"/>
    <cellStyle name="Normal 10 3 3 2" xfId="714"/>
    <cellStyle name="Normal 10 3 3 2 2" xfId="4100"/>
    <cellStyle name="Normal 10 3 3 2 2 2" xfId="7164"/>
    <cellStyle name="Normal 10 3 3 2 2 2 2" xfId="13322"/>
    <cellStyle name="Normal 10 3 3 2 2 2 2 2" xfId="25709"/>
    <cellStyle name="Normal 10 3 3 2 2 2 3" xfId="19589"/>
    <cellStyle name="Normal 10 3 3 2 2 3" xfId="10091"/>
    <cellStyle name="Normal 10 3 3 2 2 3 2" xfId="22494"/>
    <cellStyle name="Normal 10 3 3 2 2 4" xfId="16671"/>
    <cellStyle name="Normal 10 3 3 2 3" xfId="6475"/>
    <cellStyle name="Normal 10 3 3 2 3 2" xfId="12634"/>
    <cellStyle name="Normal 10 3 3 2 3 2 2" xfId="25021"/>
    <cellStyle name="Normal 10 3 3 2 3 3" xfId="18901"/>
    <cellStyle name="Normal 10 3 3 2 4" xfId="9403"/>
    <cellStyle name="Normal 10 3 3 2 4 2" xfId="21806"/>
    <cellStyle name="Normal 10 3 3 2 5" xfId="14444"/>
    <cellStyle name="Normal 10 3 3 3" xfId="1527"/>
    <cellStyle name="Normal 10 3 3 3 2" xfId="6795"/>
    <cellStyle name="Normal 10 3 3 3 2 2" xfId="12954"/>
    <cellStyle name="Normal 10 3 3 3 2 2 2" xfId="25341"/>
    <cellStyle name="Normal 10 3 3 3 2 3" xfId="19221"/>
    <cellStyle name="Normal 10 3 3 3 3" xfId="9723"/>
    <cellStyle name="Normal 10 3 3 3 3 2" xfId="22126"/>
    <cellStyle name="Normal 10 3 3 3 4" xfId="15054"/>
    <cellStyle name="Normal 10 3 3 4" xfId="4851"/>
    <cellStyle name="Normal 10 3 3 4 2" xfId="11340"/>
    <cellStyle name="Normal 10 3 3 4 2 2" xfId="23728"/>
    <cellStyle name="Normal 10 3 3 4 3" xfId="17283"/>
    <cellStyle name="Normal 10 3 3 5" xfId="7773"/>
    <cellStyle name="Normal 10 3 3 5 2" xfId="20189"/>
    <cellStyle name="Normal 10 3 3 6" xfId="14089"/>
    <cellStyle name="Normal 10 3 3 7" xfId="13733"/>
    <cellStyle name="Normal 10 3 3_LNG &amp; LPG rework" xfId="30167"/>
    <cellStyle name="Normal 10 3 4" xfId="428"/>
    <cellStyle name="Normal 10 3 4 2" xfId="802"/>
    <cellStyle name="Normal 10 3 4 2 2" xfId="4186"/>
    <cellStyle name="Normal 10 3 4 2 2 2" xfId="7246"/>
    <cellStyle name="Normal 10 3 4 2 2 2 2" xfId="13404"/>
    <cellStyle name="Normal 10 3 4 2 2 2 2 2" xfId="25791"/>
    <cellStyle name="Normal 10 3 4 2 2 2 3" xfId="19671"/>
    <cellStyle name="Normal 10 3 4 2 2 3" xfId="10173"/>
    <cellStyle name="Normal 10 3 4 2 2 3 2" xfId="22576"/>
    <cellStyle name="Normal 10 3 4 2 2 4" xfId="16757"/>
    <cellStyle name="Normal 10 3 4 2 3" xfId="6561"/>
    <cellStyle name="Normal 10 3 4 2 3 2" xfId="12720"/>
    <cellStyle name="Normal 10 3 4 2 3 2 2" xfId="25107"/>
    <cellStyle name="Normal 10 3 4 2 3 3" xfId="18987"/>
    <cellStyle name="Normal 10 3 4 2 4" xfId="9489"/>
    <cellStyle name="Normal 10 3 4 2 4 2" xfId="21892"/>
    <cellStyle name="Normal 10 3 4 2 5" xfId="14532"/>
    <cellStyle name="Normal 10 3 4 3" xfId="1528"/>
    <cellStyle name="Normal 10 3 4 3 2" xfId="6796"/>
    <cellStyle name="Normal 10 3 4 3 2 2" xfId="12955"/>
    <cellStyle name="Normal 10 3 4 3 2 2 2" xfId="25342"/>
    <cellStyle name="Normal 10 3 4 3 2 3" xfId="19222"/>
    <cellStyle name="Normal 10 3 4 3 3" xfId="9724"/>
    <cellStyle name="Normal 10 3 4 3 3 2" xfId="22127"/>
    <cellStyle name="Normal 10 3 4 3 4" xfId="15055"/>
    <cellStyle name="Normal 10 3 4 4" xfId="4852"/>
    <cellStyle name="Normal 10 3 4 4 2" xfId="11341"/>
    <cellStyle name="Normal 10 3 4 4 2 2" xfId="23729"/>
    <cellStyle name="Normal 10 3 4 4 3" xfId="17284"/>
    <cellStyle name="Normal 10 3 4 5" xfId="7774"/>
    <cellStyle name="Normal 10 3 4 5 2" xfId="20190"/>
    <cellStyle name="Normal 10 3 4 6" xfId="14177"/>
    <cellStyle name="Normal 10 3 4_LNG &amp; LPG rework" xfId="30166"/>
    <cellStyle name="Normal 10 3 5" xfId="537"/>
    <cellStyle name="Normal 10 3 5 2" xfId="1529"/>
    <cellStyle name="Normal 10 3 5 2 2" xfId="6797"/>
    <cellStyle name="Normal 10 3 5 2 2 2" xfId="12956"/>
    <cellStyle name="Normal 10 3 5 2 2 2 2" xfId="25343"/>
    <cellStyle name="Normal 10 3 5 2 2 3" xfId="19223"/>
    <cellStyle name="Normal 10 3 5 2 3" xfId="9725"/>
    <cellStyle name="Normal 10 3 5 2 3 2" xfId="22128"/>
    <cellStyle name="Normal 10 3 5 2 4" xfId="15056"/>
    <cellStyle name="Normal 10 3 5 3" xfId="4853"/>
    <cellStyle name="Normal 10 3 5 3 2" xfId="10933"/>
    <cellStyle name="Normal 10 3 5 3 2 2" xfId="23334"/>
    <cellStyle name="Normal 10 3 5 3 3" xfId="17285"/>
    <cellStyle name="Normal 10 3 5 4" xfId="7775"/>
    <cellStyle name="Normal 10 3 5 4 2" xfId="20191"/>
    <cellStyle name="Normal 10 3 5 5" xfId="14268"/>
    <cellStyle name="Normal 10 3 5_LNG &amp; LPG rework" xfId="30207"/>
    <cellStyle name="Normal 10 3 6" xfId="1530"/>
    <cellStyle name="Normal 10 3 6 2" xfId="4854"/>
    <cellStyle name="Normal 10 3 6 2 2" xfId="11342"/>
    <cellStyle name="Normal 10 3 6 2 2 2" xfId="23730"/>
    <cellStyle name="Normal 10 3 6 2 3" xfId="17286"/>
    <cellStyle name="Normal 10 3 6 3" xfId="7776"/>
    <cellStyle name="Normal 10 3 6 3 2" xfId="20192"/>
    <cellStyle name="Normal 10 3 6 4" xfId="15057"/>
    <cellStyle name="Normal 10 3 7" xfId="1531"/>
    <cellStyle name="Normal 10 3 7 2" xfId="4855"/>
    <cellStyle name="Normal 10 3 7 2 2" xfId="11343"/>
    <cellStyle name="Normal 10 3 7 2 2 2" xfId="23731"/>
    <cellStyle name="Normal 10 3 7 2 3" xfId="17287"/>
    <cellStyle name="Normal 10 3 7 3" xfId="7777"/>
    <cellStyle name="Normal 10 3 7 3 2" xfId="20193"/>
    <cellStyle name="Normal 10 3 7 4" xfId="15058"/>
    <cellStyle name="Normal 10 3 8" xfId="1532"/>
    <cellStyle name="Normal 10 3 8 2" xfId="4856"/>
    <cellStyle name="Normal 10 3 8 2 2" xfId="11344"/>
    <cellStyle name="Normal 10 3 8 2 2 2" xfId="23732"/>
    <cellStyle name="Normal 10 3 8 2 3" xfId="17288"/>
    <cellStyle name="Normal 10 3 8 3" xfId="7778"/>
    <cellStyle name="Normal 10 3 8 3 2" xfId="20194"/>
    <cellStyle name="Normal 10 3 8 4" xfId="15059"/>
    <cellStyle name="Normal 10 3 9" xfId="1533"/>
    <cellStyle name="Normal 10 3 9 2" xfId="4857"/>
    <cellStyle name="Normal 10 3 9 2 2" xfId="11345"/>
    <cellStyle name="Normal 10 3 9 2 2 2" xfId="23733"/>
    <cellStyle name="Normal 10 3 9 2 3" xfId="17289"/>
    <cellStyle name="Normal 10 3 9 3" xfId="7779"/>
    <cellStyle name="Normal 10 3 9 3 2" xfId="20195"/>
    <cellStyle name="Normal 10 3 9 4" xfId="15060"/>
    <cellStyle name="Normal 10 3_Alumina Prices" xfId="1534"/>
    <cellStyle name="Normal 10 30" xfId="1535"/>
    <cellStyle name="Normal 10 30 2" xfId="4858"/>
    <cellStyle name="Normal 10 30 2 2" xfId="11346"/>
    <cellStyle name="Normal 10 30 2 2 2" xfId="23734"/>
    <cellStyle name="Normal 10 30 2 3" xfId="17290"/>
    <cellStyle name="Normal 10 30 3" xfId="7780"/>
    <cellStyle name="Normal 10 30 3 2" xfId="20196"/>
    <cellStyle name="Normal 10 30 4" xfId="15061"/>
    <cellStyle name="Normal 10 31" xfId="1536"/>
    <cellStyle name="Normal 10 31 2" xfId="4859"/>
    <cellStyle name="Normal 10 31 2 2" xfId="11347"/>
    <cellStyle name="Normal 10 31 2 2 2" xfId="23735"/>
    <cellStyle name="Normal 10 31 2 3" xfId="17291"/>
    <cellStyle name="Normal 10 31 3" xfId="7781"/>
    <cellStyle name="Normal 10 31 3 2" xfId="20197"/>
    <cellStyle name="Normal 10 31 4" xfId="15062"/>
    <cellStyle name="Normal 10 32" xfId="928"/>
    <cellStyle name="Normal 10 32 2" xfId="4388"/>
    <cellStyle name="Normal 10 32 2 2" xfId="11004"/>
    <cellStyle name="Normal 10 32 2 2 2" xfId="23392"/>
    <cellStyle name="Normal 10 32 2 3" xfId="16825"/>
    <cellStyle name="Normal 10 32 3" xfId="7311"/>
    <cellStyle name="Normal 10 32 3 2" xfId="19731"/>
    <cellStyle name="Normal 10 32 4" xfId="14596"/>
    <cellStyle name="Normal 10 33" xfId="859"/>
    <cellStyle name="Normal 10 34" xfId="1063"/>
    <cellStyle name="Normal 10 35" xfId="4257"/>
    <cellStyle name="Normal 10 36" xfId="4241"/>
    <cellStyle name="Normal 10 37" xfId="4351"/>
    <cellStyle name="Normal 10 38" xfId="4254"/>
    <cellStyle name="Normal 10 39" xfId="4286"/>
    <cellStyle name="Normal 10 4" xfId="206"/>
    <cellStyle name="Normal 10 4 10" xfId="1537"/>
    <cellStyle name="Normal 10 4 10 2" xfId="4860"/>
    <cellStyle name="Normal 10 4 10 2 2" xfId="11348"/>
    <cellStyle name="Normal 10 4 10 2 2 2" xfId="23736"/>
    <cellStyle name="Normal 10 4 10 2 3" xfId="17292"/>
    <cellStyle name="Normal 10 4 10 3" xfId="7782"/>
    <cellStyle name="Normal 10 4 10 3 2" xfId="20198"/>
    <cellStyle name="Normal 10 4 10 4" xfId="15063"/>
    <cellStyle name="Normal 10 4 11" xfId="1538"/>
    <cellStyle name="Normal 10 4 11 2" xfId="4861"/>
    <cellStyle name="Normal 10 4 11 2 2" xfId="11349"/>
    <cellStyle name="Normal 10 4 11 2 2 2" xfId="23737"/>
    <cellStyle name="Normal 10 4 11 2 3" xfId="17293"/>
    <cellStyle name="Normal 10 4 11 3" xfId="7783"/>
    <cellStyle name="Normal 10 4 11 3 2" xfId="20199"/>
    <cellStyle name="Normal 10 4 11 4" xfId="15064"/>
    <cellStyle name="Normal 10 4 12" xfId="1539"/>
    <cellStyle name="Normal 10 4 12 2" xfId="4862"/>
    <cellStyle name="Normal 10 4 12 2 2" xfId="11350"/>
    <cellStyle name="Normal 10 4 12 2 2 2" xfId="23738"/>
    <cellStyle name="Normal 10 4 12 2 3" xfId="17294"/>
    <cellStyle name="Normal 10 4 12 3" xfId="7784"/>
    <cellStyle name="Normal 10 4 12 3 2" xfId="20200"/>
    <cellStyle name="Normal 10 4 12 4" xfId="15065"/>
    <cellStyle name="Normal 10 4 13" xfId="1540"/>
    <cellStyle name="Normal 10 4 13 2" xfId="4863"/>
    <cellStyle name="Normal 10 4 13 2 2" xfId="11351"/>
    <cellStyle name="Normal 10 4 13 2 2 2" xfId="23739"/>
    <cellStyle name="Normal 10 4 13 2 3" xfId="17295"/>
    <cellStyle name="Normal 10 4 13 3" xfId="7785"/>
    <cellStyle name="Normal 10 4 13 3 2" xfId="20201"/>
    <cellStyle name="Normal 10 4 13 4" xfId="15066"/>
    <cellStyle name="Normal 10 4 14" xfId="1541"/>
    <cellStyle name="Normal 10 4 14 2" xfId="4864"/>
    <cellStyle name="Normal 10 4 14 2 2" xfId="11352"/>
    <cellStyle name="Normal 10 4 14 2 2 2" xfId="23740"/>
    <cellStyle name="Normal 10 4 14 2 3" xfId="17296"/>
    <cellStyle name="Normal 10 4 14 3" xfId="7786"/>
    <cellStyle name="Normal 10 4 14 3 2" xfId="20202"/>
    <cellStyle name="Normal 10 4 14 4" xfId="15067"/>
    <cellStyle name="Normal 10 4 15" xfId="1542"/>
    <cellStyle name="Normal 10 4 15 2" xfId="4865"/>
    <cellStyle name="Normal 10 4 15 2 2" xfId="11353"/>
    <cellStyle name="Normal 10 4 15 2 2 2" xfId="23741"/>
    <cellStyle name="Normal 10 4 15 2 3" xfId="17297"/>
    <cellStyle name="Normal 10 4 15 3" xfId="7787"/>
    <cellStyle name="Normal 10 4 15 3 2" xfId="20203"/>
    <cellStyle name="Normal 10 4 15 4" xfId="15068"/>
    <cellStyle name="Normal 10 4 16" xfId="1543"/>
    <cellStyle name="Normal 10 4 16 2" xfId="4866"/>
    <cellStyle name="Normal 10 4 16 2 2" xfId="11354"/>
    <cellStyle name="Normal 10 4 16 2 2 2" xfId="23742"/>
    <cellStyle name="Normal 10 4 16 2 3" xfId="17298"/>
    <cellStyle name="Normal 10 4 16 3" xfId="7788"/>
    <cellStyle name="Normal 10 4 16 3 2" xfId="20204"/>
    <cellStyle name="Normal 10 4 16 4" xfId="15069"/>
    <cellStyle name="Normal 10 4 17" xfId="1544"/>
    <cellStyle name="Normal 10 4 17 2" xfId="4867"/>
    <cellStyle name="Normal 10 4 17 2 2" xfId="11355"/>
    <cellStyle name="Normal 10 4 17 2 2 2" xfId="23743"/>
    <cellStyle name="Normal 10 4 17 2 3" xfId="17299"/>
    <cellStyle name="Normal 10 4 17 3" xfId="7789"/>
    <cellStyle name="Normal 10 4 17 3 2" xfId="20205"/>
    <cellStyle name="Normal 10 4 17 4" xfId="15070"/>
    <cellStyle name="Normal 10 4 18" xfId="1545"/>
    <cellStyle name="Normal 10 4 18 2" xfId="4868"/>
    <cellStyle name="Normal 10 4 18 2 2" xfId="11356"/>
    <cellStyle name="Normal 10 4 18 2 2 2" xfId="23744"/>
    <cellStyle name="Normal 10 4 18 2 3" xfId="17300"/>
    <cellStyle name="Normal 10 4 18 3" xfId="7790"/>
    <cellStyle name="Normal 10 4 18 3 2" xfId="20206"/>
    <cellStyle name="Normal 10 4 18 4" xfId="15071"/>
    <cellStyle name="Normal 10 4 19" xfId="929"/>
    <cellStyle name="Normal 10 4 19 2" xfId="6616"/>
    <cellStyle name="Normal 10 4 19 2 2" xfId="12775"/>
    <cellStyle name="Normal 10 4 19 2 2 2" xfId="25162"/>
    <cellStyle name="Normal 10 4 19 2 3" xfId="19042"/>
    <cellStyle name="Normal 10 4 19 3" xfId="9544"/>
    <cellStyle name="Normal 10 4 19 3 2" xfId="21947"/>
    <cellStyle name="Normal 10 4 19 4" xfId="14597"/>
    <cellStyle name="Normal 10 4 2" xfId="582"/>
    <cellStyle name="Normal 10 4 2 2" xfId="911"/>
    <cellStyle name="Normal 10 4 2 2 2" xfId="6606"/>
    <cellStyle name="Normal 10 4 2 2 2 2" xfId="12765"/>
    <cellStyle name="Normal 10 4 2 2 2 2 2" xfId="25152"/>
    <cellStyle name="Normal 10 4 2 2 2 3" xfId="19032"/>
    <cellStyle name="Normal 10 4 2 2 3" xfId="9534"/>
    <cellStyle name="Normal 10 4 2 2 3 2" xfId="21937"/>
    <cellStyle name="Normal 10 4 2 2 4" xfId="14584"/>
    <cellStyle name="Normal 10 4 2 3" xfId="4376"/>
    <cellStyle name="Normal 10 4 2 3 2" xfId="10510"/>
    <cellStyle name="Normal 10 4 2 3 2 2" xfId="22911"/>
    <cellStyle name="Normal 10 4 2 3 3" xfId="16813"/>
    <cellStyle name="Normal 10 4 2 4" xfId="7299"/>
    <cellStyle name="Normal 10 4 2 4 2" xfId="19719"/>
    <cellStyle name="Normal 10 4 2 5" xfId="14312"/>
    <cellStyle name="Normal 10 4 2 6" xfId="13777"/>
    <cellStyle name="Normal 10 4 2_Iron Ore TSI Prices" xfId="13486"/>
    <cellStyle name="Normal 10 4 20" xfId="4389"/>
    <cellStyle name="Normal 10 4 20 2" xfId="11005"/>
    <cellStyle name="Normal 10 4 20 2 2" xfId="23393"/>
    <cellStyle name="Normal 10 4 20 3" xfId="16826"/>
    <cellStyle name="Normal 10 4 21" xfId="7312"/>
    <cellStyle name="Normal 10 4 21 2" xfId="19732"/>
    <cellStyle name="Normal 10 4 22" xfId="13957"/>
    <cellStyle name="Normal 10 4 23" xfId="13599"/>
    <cellStyle name="Normal 10 4 3" xfId="1546"/>
    <cellStyle name="Normal 10 4 3 2" xfId="4869"/>
    <cellStyle name="Normal 10 4 3 2 2" xfId="10308"/>
    <cellStyle name="Normal 10 4 3 2 2 2" xfId="22709"/>
    <cellStyle name="Normal 10 4 3 2 3" xfId="17301"/>
    <cellStyle name="Normal 10 4 3 3" xfId="10696"/>
    <cellStyle name="Normal 10 4 3 3 2" xfId="23097"/>
    <cellStyle name="Normal 10 4 3 4" xfId="7791"/>
    <cellStyle name="Normal 10 4 3 4 2" xfId="20207"/>
    <cellStyle name="Normal 10 4 3 5" xfId="15072"/>
    <cellStyle name="Normal 10 4 3_LNG &amp; LPG rework" xfId="30208"/>
    <cellStyle name="Normal 10 4 4" xfId="1547"/>
    <cellStyle name="Normal 10 4 4 2" xfId="4870"/>
    <cellStyle name="Normal 10 4 4 2 2" xfId="11357"/>
    <cellStyle name="Normal 10 4 4 2 2 2" xfId="23745"/>
    <cellStyle name="Normal 10 4 4 2 3" xfId="17302"/>
    <cellStyle name="Normal 10 4 4 3" xfId="7792"/>
    <cellStyle name="Normal 10 4 4 3 2" xfId="20208"/>
    <cellStyle name="Normal 10 4 4 4" xfId="15073"/>
    <cellStyle name="Normal 10 4 5" xfId="1548"/>
    <cellStyle name="Normal 10 4 5 2" xfId="4871"/>
    <cellStyle name="Normal 10 4 5 2 2" xfId="11358"/>
    <cellStyle name="Normal 10 4 5 2 2 2" xfId="23746"/>
    <cellStyle name="Normal 10 4 5 2 3" xfId="17303"/>
    <cellStyle name="Normal 10 4 5 3" xfId="7793"/>
    <cellStyle name="Normal 10 4 5 3 2" xfId="20209"/>
    <cellStyle name="Normal 10 4 5 4" xfId="15074"/>
    <cellStyle name="Normal 10 4 6" xfId="1549"/>
    <cellStyle name="Normal 10 4 6 2" xfId="4872"/>
    <cellStyle name="Normal 10 4 6 2 2" xfId="11359"/>
    <cellStyle name="Normal 10 4 6 2 2 2" xfId="23747"/>
    <cellStyle name="Normal 10 4 6 2 3" xfId="17304"/>
    <cellStyle name="Normal 10 4 6 3" xfId="7794"/>
    <cellStyle name="Normal 10 4 6 3 2" xfId="20210"/>
    <cellStyle name="Normal 10 4 6 4" xfId="15075"/>
    <cellStyle name="Normal 10 4 7" xfId="1550"/>
    <cellStyle name="Normal 10 4 7 2" xfId="4873"/>
    <cellStyle name="Normal 10 4 7 2 2" xfId="11360"/>
    <cellStyle name="Normal 10 4 7 2 2 2" xfId="23748"/>
    <cellStyle name="Normal 10 4 7 2 3" xfId="17305"/>
    <cellStyle name="Normal 10 4 7 3" xfId="7795"/>
    <cellStyle name="Normal 10 4 7 3 2" xfId="20211"/>
    <cellStyle name="Normal 10 4 7 4" xfId="15076"/>
    <cellStyle name="Normal 10 4 8" xfId="1551"/>
    <cellStyle name="Normal 10 4 8 2" xfId="4874"/>
    <cellStyle name="Normal 10 4 8 2 2" xfId="11361"/>
    <cellStyle name="Normal 10 4 8 2 2 2" xfId="23749"/>
    <cellStyle name="Normal 10 4 8 2 3" xfId="17306"/>
    <cellStyle name="Normal 10 4 8 3" xfId="7796"/>
    <cellStyle name="Normal 10 4 8 3 2" xfId="20212"/>
    <cellStyle name="Normal 10 4 8 4" xfId="15077"/>
    <cellStyle name="Normal 10 4 9" xfId="1552"/>
    <cellStyle name="Normal 10 4 9 2" xfId="4875"/>
    <cellStyle name="Normal 10 4 9 2 2" xfId="11362"/>
    <cellStyle name="Normal 10 4 9 2 2 2" xfId="23750"/>
    <cellStyle name="Normal 10 4 9 2 3" xfId="17307"/>
    <cellStyle name="Normal 10 4 9 3" xfId="7797"/>
    <cellStyle name="Normal 10 4 9 3 2" xfId="20213"/>
    <cellStyle name="Normal 10 4 9 4" xfId="15078"/>
    <cellStyle name="Normal 10 4_Alumina Prices" xfId="1553"/>
    <cellStyle name="Normal 10 40" xfId="4306"/>
    <cellStyle name="Normal 10 41" xfId="4361"/>
    <cellStyle name="Normal 10 42" xfId="4441"/>
    <cellStyle name="Normal 10 43" xfId="6403"/>
    <cellStyle name="Normal 10 44" xfId="7284"/>
    <cellStyle name="Normal 10 45" xfId="7366"/>
    <cellStyle name="Normal 10 46" xfId="9318"/>
    <cellStyle name="Normal 10 47" xfId="13458"/>
    <cellStyle name="Normal 10 48" xfId="13450"/>
    <cellStyle name="Normal 10 49" xfId="13473"/>
    <cellStyle name="Normal 10 5" xfId="296"/>
    <cellStyle name="Normal 10 5 10" xfId="1554"/>
    <cellStyle name="Normal 10 5 10 2" xfId="4876"/>
    <cellStyle name="Normal 10 5 10 2 2" xfId="11363"/>
    <cellStyle name="Normal 10 5 10 2 2 2" xfId="23751"/>
    <cellStyle name="Normal 10 5 10 2 3" xfId="17308"/>
    <cellStyle name="Normal 10 5 10 3" xfId="7798"/>
    <cellStyle name="Normal 10 5 10 3 2" xfId="20214"/>
    <cellStyle name="Normal 10 5 10 4" xfId="15079"/>
    <cellStyle name="Normal 10 5 11" xfId="1555"/>
    <cellStyle name="Normal 10 5 11 2" xfId="4877"/>
    <cellStyle name="Normal 10 5 11 2 2" xfId="11364"/>
    <cellStyle name="Normal 10 5 11 2 2 2" xfId="23752"/>
    <cellStyle name="Normal 10 5 11 2 3" xfId="17309"/>
    <cellStyle name="Normal 10 5 11 3" xfId="7799"/>
    <cellStyle name="Normal 10 5 11 3 2" xfId="20215"/>
    <cellStyle name="Normal 10 5 11 4" xfId="15080"/>
    <cellStyle name="Normal 10 5 12" xfId="1556"/>
    <cellStyle name="Normal 10 5 12 2" xfId="4878"/>
    <cellStyle name="Normal 10 5 12 2 2" xfId="11365"/>
    <cellStyle name="Normal 10 5 12 2 2 2" xfId="23753"/>
    <cellStyle name="Normal 10 5 12 2 3" xfId="17310"/>
    <cellStyle name="Normal 10 5 12 3" xfId="7800"/>
    <cellStyle name="Normal 10 5 12 3 2" xfId="20216"/>
    <cellStyle name="Normal 10 5 12 4" xfId="15081"/>
    <cellStyle name="Normal 10 5 13" xfId="1557"/>
    <cellStyle name="Normal 10 5 13 2" xfId="4879"/>
    <cellStyle name="Normal 10 5 13 2 2" xfId="11366"/>
    <cellStyle name="Normal 10 5 13 2 2 2" xfId="23754"/>
    <cellStyle name="Normal 10 5 13 2 3" xfId="17311"/>
    <cellStyle name="Normal 10 5 13 3" xfId="7801"/>
    <cellStyle name="Normal 10 5 13 3 2" xfId="20217"/>
    <cellStyle name="Normal 10 5 13 4" xfId="15082"/>
    <cellStyle name="Normal 10 5 14" xfId="1558"/>
    <cellStyle name="Normal 10 5 14 2" xfId="4880"/>
    <cellStyle name="Normal 10 5 14 2 2" xfId="11367"/>
    <cellStyle name="Normal 10 5 14 2 2 2" xfId="23755"/>
    <cellStyle name="Normal 10 5 14 2 3" xfId="17312"/>
    <cellStyle name="Normal 10 5 14 3" xfId="7802"/>
    <cellStyle name="Normal 10 5 14 3 2" xfId="20218"/>
    <cellStyle name="Normal 10 5 14 4" xfId="15083"/>
    <cellStyle name="Normal 10 5 15" xfId="1559"/>
    <cellStyle name="Normal 10 5 15 2" xfId="4881"/>
    <cellStyle name="Normal 10 5 15 2 2" xfId="11368"/>
    <cellStyle name="Normal 10 5 15 2 2 2" xfId="23756"/>
    <cellStyle name="Normal 10 5 15 2 3" xfId="17313"/>
    <cellStyle name="Normal 10 5 15 3" xfId="7803"/>
    <cellStyle name="Normal 10 5 15 3 2" xfId="20219"/>
    <cellStyle name="Normal 10 5 15 4" xfId="15084"/>
    <cellStyle name="Normal 10 5 16" xfId="1560"/>
    <cellStyle name="Normal 10 5 16 2" xfId="4882"/>
    <cellStyle name="Normal 10 5 16 2 2" xfId="11369"/>
    <cellStyle name="Normal 10 5 16 2 2 2" xfId="23757"/>
    <cellStyle name="Normal 10 5 16 2 3" xfId="17314"/>
    <cellStyle name="Normal 10 5 16 3" xfId="7804"/>
    <cellStyle name="Normal 10 5 16 3 2" xfId="20220"/>
    <cellStyle name="Normal 10 5 16 4" xfId="15085"/>
    <cellStyle name="Normal 10 5 17" xfId="1561"/>
    <cellStyle name="Normal 10 5 17 2" xfId="4883"/>
    <cellStyle name="Normal 10 5 17 2 2" xfId="11370"/>
    <cellStyle name="Normal 10 5 17 2 2 2" xfId="23758"/>
    <cellStyle name="Normal 10 5 17 2 3" xfId="17315"/>
    <cellStyle name="Normal 10 5 17 3" xfId="7805"/>
    <cellStyle name="Normal 10 5 17 3 2" xfId="20221"/>
    <cellStyle name="Normal 10 5 17 4" xfId="15086"/>
    <cellStyle name="Normal 10 5 18" xfId="1562"/>
    <cellStyle name="Normal 10 5 18 2" xfId="4884"/>
    <cellStyle name="Normal 10 5 18 2 2" xfId="11371"/>
    <cellStyle name="Normal 10 5 18 2 2 2" xfId="23759"/>
    <cellStyle name="Normal 10 5 18 2 3" xfId="17316"/>
    <cellStyle name="Normal 10 5 18 3" xfId="7806"/>
    <cellStyle name="Normal 10 5 18 3 2" xfId="20222"/>
    <cellStyle name="Normal 10 5 18 4" xfId="15087"/>
    <cellStyle name="Normal 10 5 19" xfId="946"/>
    <cellStyle name="Normal 10 5 19 2" xfId="6623"/>
    <cellStyle name="Normal 10 5 19 2 2" xfId="12782"/>
    <cellStyle name="Normal 10 5 19 2 2 2" xfId="25169"/>
    <cellStyle name="Normal 10 5 19 2 3" xfId="19049"/>
    <cellStyle name="Normal 10 5 19 3" xfId="9551"/>
    <cellStyle name="Normal 10 5 19 3 2" xfId="21954"/>
    <cellStyle name="Normal 10 5 19 4" xfId="14610"/>
    <cellStyle name="Normal 10 5 2" xfId="670"/>
    <cellStyle name="Normal 10 5 2 2" xfId="934"/>
    <cellStyle name="Normal 10 5 2 2 2" xfId="6618"/>
    <cellStyle name="Normal 10 5 2 2 2 2" xfId="12777"/>
    <cellStyle name="Normal 10 5 2 2 2 2 2" xfId="25164"/>
    <cellStyle name="Normal 10 5 2 2 2 3" xfId="19044"/>
    <cellStyle name="Normal 10 5 2 2 3" xfId="9546"/>
    <cellStyle name="Normal 10 5 2 2 3 2" xfId="21949"/>
    <cellStyle name="Normal 10 5 2 2 4" xfId="14601"/>
    <cellStyle name="Normal 10 5 2 3" xfId="4393"/>
    <cellStyle name="Normal 10 5 2 3 2" xfId="10514"/>
    <cellStyle name="Normal 10 5 2 3 2 2" xfId="22915"/>
    <cellStyle name="Normal 10 5 2 3 3" xfId="16830"/>
    <cellStyle name="Normal 10 5 2 4" xfId="7316"/>
    <cellStyle name="Normal 10 5 2 4 2" xfId="19736"/>
    <cellStyle name="Normal 10 5 2 5" xfId="14400"/>
    <cellStyle name="Normal 10 5 2_Iron Ore TSI Prices" xfId="13441"/>
    <cellStyle name="Normal 10 5 20" xfId="4402"/>
    <cellStyle name="Normal 10 5 20 2" xfId="11015"/>
    <cellStyle name="Normal 10 5 20 2 2" xfId="23403"/>
    <cellStyle name="Normal 10 5 20 3" xfId="16839"/>
    <cellStyle name="Normal 10 5 21" xfId="7325"/>
    <cellStyle name="Normal 10 5 21 2" xfId="19745"/>
    <cellStyle name="Normal 10 5 22" xfId="14045"/>
    <cellStyle name="Normal 10 5 23" xfId="13689"/>
    <cellStyle name="Normal 10 5 3" xfId="1563"/>
    <cellStyle name="Normal 10 5 3 2" xfId="4885"/>
    <cellStyle name="Normal 10 5 3 2 2" xfId="10312"/>
    <cellStyle name="Normal 10 5 3 2 2 2" xfId="22713"/>
    <cellStyle name="Normal 10 5 3 2 3" xfId="17317"/>
    <cellStyle name="Normal 10 5 3 3" xfId="10700"/>
    <cellStyle name="Normal 10 5 3 3 2" xfId="23101"/>
    <cellStyle name="Normal 10 5 3 4" xfId="7807"/>
    <cellStyle name="Normal 10 5 3 4 2" xfId="20223"/>
    <cellStyle name="Normal 10 5 3 5" xfId="15088"/>
    <cellStyle name="Normal 10 5 3_LNG &amp; LPG rework" xfId="30209"/>
    <cellStyle name="Normal 10 5 4" xfId="1564"/>
    <cellStyle name="Normal 10 5 4 2" xfId="4886"/>
    <cellStyle name="Normal 10 5 4 2 2" xfId="11372"/>
    <cellStyle name="Normal 10 5 4 2 2 2" xfId="23760"/>
    <cellStyle name="Normal 10 5 4 2 3" xfId="17318"/>
    <cellStyle name="Normal 10 5 4 3" xfId="7808"/>
    <cellStyle name="Normal 10 5 4 3 2" xfId="20224"/>
    <cellStyle name="Normal 10 5 4 4" xfId="15089"/>
    <cellStyle name="Normal 10 5 5" xfId="1565"/>
    <cellStyle name="Normal 10 5 5 2" xfId="4887"/>
    <cellStyle name="Normal 10 5 5 2 2" xfId="11373"/>
    <cellStyle name="Normal 10 5 5 2 2 2" xfId="23761"/>
    <cellStyle name="Normal 10 5 5 2 3" xfId="17319"/>
    <cellStyle name="Normal 10 5 5 3" xfId="7809"/>
    <cellStyle name="Normal 10 5 5 3 2" xfId="20225"/>
    <cellStyle name="Normal 10 5 5 4" xfId="15090"/>
    <cellStyle name="Normal 10 5 6" xfId="1566"/>
    <cellStyle name="Normal 10 5 6 2" xfId="4888"/>
    <cellStyle name="Normal 10 5 6 2 2" xfId="11374"/>
    <cellStyle name="Normal 10 5 6 2 2 2" xfId="23762"/>
    <cellStyle name="Normal 10 5 6 2 3" xfId="17320"/>
    <cellStyle name="Normal 10 5 6 3" xfId="7810"/>
    <cellStyle name="Normal 10 5 6 3 2" xfId="20226"/>
    <cellStyle name="Normal 10 5 6 4" xfId="15091"/>
    <cellStyle name="Normal 10 5 7" xfId="1567"/>
    <cellStyle name="Normal 10 5 7 2" xfId="4889"/>
    <cellStyle name="Normal 10 5 7 2 2" xfId="11375"/>
    <cellStyle name="Normal 10 5 7 2 2 2" xfId="23763"/>
    <cellStyle name="Normal 10 5 7 2 3" xfId="17321"/>
    <cellStyle name="Normal 10 5 7 3" xfId="7811"/>
    <cellStyle name="Normal 10 5 7 3 2" xfId="20227"/>
    <cellStyle name="Normal 10 5 7 4" xfId="15092"/>
    <cellStyle name="Normal 10 5 8" xfId="1568"/>
    <cellStyle name="Normal 10 5 8 2" xfId="4890"/>
    <cellStyle name="Normal 10 5 8 2 2" xfId="11376"/>
    <cellStyle name="Normal 10 5 8 2 2 2" xfId="23764"/>
    <cellStyle name="Normal 10 5 8 2 3" xfId="17322"/>
    <cellStyle name="Normal 10 5 8 3" xfId="7812"/>
    <cellStyle name="Normal 10 5 8 3 2" xfId="20228"/>
    <cellStyle name="Normal 10 5 8 4" xfId="15093"/>
    <cellStyle name="Normal 10 5 9" xfId="1569"/>
    <cellStyle name="Normal 10 5 9 2" xfId="4891"/>
    <cellStyle name="Normal 10 5 9 2 2" xfId="11377"/>
    <cellStyle name="Normal 10 5 9 2 2 2" xfId="23765"/>
    <cellStyle name="Normal 10 5 9 2 3" xfId="17323"/>
    <cellStyle name="Normal 10 5 9 3" xfId="7813"/>
    <cellStyle name="Normal 10 5 9 3 2" xfId="20229"/>
    <cellStyle name="Normal 10 5 9 4" xfId="15094"/>
    <cellStyle name="Normal 10 5_Alumina Prices" xfId="1570"/>
    <cellStyle name="Normal 10 50" xfId="13477"/>
    <cellStyle name="Normal 10 51" xfId="13868"/>
    <cellStyle name="Normal 10 52" xfId="13511"/>
    <cellStyle name="Normal 10 6" xfId="384"/>
    <cellStyle name="Normal 10 6 2" xfId="758"/>
    <cellStyle name="Normal 10 6 2 2" xfId="4142"/>
    <cellStyle name="Normal 10 6 2 2 2" xfId="6517"/>
    <cellStyle name="Normal 10 6 2 2 2 2" xfId="12676"/>
    <cellStyle name="Normal 10 6 2 2 2 2 2" xfId="25063"/>
    <cellStyle name="Normal 10 6 2 2 2 3" xfId="18943"/>
    <cellStyle name="Normal 10 6 2 2 3" xfId="9445"/>
    <cellStyle name="Normal 10 6 2 2 3 2" xfId="21848"/>
    <cellStyle name="Normal 10 6 2 2 4" xfId="16713"/>
    <cellStyle name="Normal 10 6 2 3" xfId="1571"/>
    <cellStyle name="Normal 10 6 2 4" xfId="14488"/>
    <cellStyle name="Normal 10 6 3" xfId="4037"/>
    <cellStyle name="Normal 10 6 3 2" xfId="6422"/>
    <cellStyle name="Normal 10 6 3 2 2" xfId="12581"/>
    <cellStyle name="Normal 10 6 3 2 2 2" xfId="24968"/>
    <cellStyle name="Normal 10 6 3 2 3" xfId="18848"/>
    <cellStyle name="Normal 10 6 3 3" xfId="9350"/>
    <cellStyle name="Normal 10 6 3 3 2" xfId="21753"/>
    <cellStyle name="Normal 10 6 3 4" xfId="16618"/>
    <cellStyle name="Normal 10 6 4" xfId="947"/>
    <cellStyle name="Normal 10 6 5" xfId="14133"/>
    <cellStyle name="Normal 10 6_Historic Nickel Prices" xfId="1572"/>
    <cellStyle name="Normal 10 7" xfId="493"/>
    <cellStyle name="Normal 10 7 10" xfId="1573"/>
    <cellStyle name="Normal 10 7 10 2" xfId="4892"/>
    <cellStyle name="Normal 10 7 10 2 2" xfId="11378"/>
    <cellStyle name="Normal 10 7 10 2 2 2" xfId="23766"/>
    <cellStyle name="Normal 10 7 10 2 3" xfId="17324"/>
    <cellStyle name="Normal 10 7 10 3" xfId="7814"/>
    <cellStyle name="Normal 10 7 10 3 2" xfId="20230"/>
    <cellStyle name="Normal 10 7 10 4" xfId="15095"/>
    <cellStyle name="Normal 10 7 11" xfId="1574"/>
    <cellStyle name="Normal 10 7 11 2" xfId="4893"/>
    <cellStyle name="Normal 10 7 11 2 2" xfId="11379"/>
    <cellStyle name="Normal 10 7 11 2 2 2" xfId="23767"/>
    <cellStyle name="Normal 10 7 11 2 3" xfId="17325"/>
    <cellStyle name="Normal 10 7 11 3" xfId="7815"/>
    <cellStyle name="Normal 10 7 11 3 2" xfId="20231"/>
    <cellStyle name="Normal 10 7 11 4" xfId="15096"/>
    <cellStyle name="Normal 10 7 12" xfId="1575"/>
    <cellStyle name="Normal 10 7 12 2" xfId="4894"/>
    <cellStyle name="Normal 10 7 12 2 2" xfId="11380"/>
    <cellStyle name="Normal 10 7 12 2 2 2" xfId="23768"/>
    <cellStyle name="Normal 10 7 12 2 3" xfId="17326"/>
    <cellStyle name="Normal 10 7 12 3" xfId="7816"/>
    <cellStyle name="Normal 10 7 12 3 2" xfId="20232"/>
    <cellStyle name="Normal 10 7 12 4" xfId="15097"/>
    <cellStyle name="Normal 10 7 13" xfId="1576"/>
    <cellStyle name="Normal 10 7 13 2" xfId="4895"/>
    <cellStyle name="Normal 10 7 13 2 2" xfId="11381"/>
    <cellStyle name="Normal 10 7 13 2 2 2" xfId="23769"/>
    <cellStyle name="Normal 10 7 13 2 3" xfId="17327"/>
    <cellStyle name="Normal 10 7 13 3" xfId="7817"/>
    <cellStyle name="Normal 10 7 13 3 2" xfId="20233"/>
    <cellStyle name="Normal 10 7 13 4" xfId="15098"/>
    <cellStyle name="Normal 10 7 14" xfId="1577"/>
    <cellStyle name="Normal 10 7 14 2" xfId="4896"/>
    <cellStyle name="Normal 10 7 14 2 2" xfId="11382"/>
    <cellStyle name="Normal 10 7 14 2 2 2" xfId="23770"/>
    <cellStyle name="Normal 10 7 14 2 3" xfId="17328"/>
    <cellStyle name="Normal 10 7 14 3" xfId="7818"/>
    <cellStyle name="Normal 10 7 14 3 2" xfId="20234"/>
    <cellStyle name="Normal 10 7 14 4" xfId="15099"/>
    <cellStyle name="Normal 10 7 15" xfId="1578"/>
    <cellStyle name="Normal 10 7 15 2" xfId="4897"/>
    <cellStyle name="Normal 10 7 15 2 2" xfId="11383"/>
    <cellStyle name="Normal 10 7 15 2 2 2" xfId="23771"/>
    <cellStyle name="Normal 10 7 15 2 3" xfId="17329"/>
    <cellStyle name="Normal 10 7 15 3" xfId="7819"/>
    <cellStyle name="Normal 10 7 15 3 2" xfId="20235"/>
    <cellStyle name="Normal 10 7 15 4" xfId="15100"/>
    <cellStyle name="Normal 10 7 16" xfId="1579"/>
    <cellStyle name="Normal 10 7 16 2" xfId="4898"/>
    <cellStyle name="Normal 10 7 16 2 2" xfId="11384"/>
    <cellStyle name="Normal 10 7 16 2 2 2" xfId="23772"/>
    <cellStyle name="Normal 10 7 16 2 3" xfId="17330"/>
    <cellStyle name="Normal 10 7 16 3" xfId="7820"/>
    <cellStyle name="Normal 10 7 16 3 2" xfId="20236"/>
    <cellStyle name="Normal 10 7 16 4" xfId="15101"/>
    <cellStyle name="Normal 10 7 17" xfId="1580"/>
    <cellStyle name="Normal 10 7 17 2" xfId="4899"/>
    <cellStyle name="Normal 10 7 17 2 2" xfId="11385"/>
    <cellStyle name="Normal 10 7 17 2 2 2" xfId="23773"/>
    <cellStyle name="Normal 10 7 17 2 3" xfId="17331"/>
    <cellStyle name="Normal 10 7 17 3" xfId="7821"/>
    <cellStyle name="Normal 10 7 17 3 2" xfId="20237"/>
    <cellStyle name="Normal 10 7 17 4" xfId="15102"/>
    <cellStyle name="Normal 10 7 18" xfId="919"/>
    <cellStyle name="Normal 10 7 18 2" xfId="6609"/>
    <cellStyle name="Normal 10 7 18 2 2" xfId="12768"/>
    <cellStyle name="Normal 10 7 18 2 2 2" xfId="25155"/>
    <cellStyle name="Normal 10 7 18 2 3" xfId="19035"/>
    <cellStyle name="Normal 10 7 18 3" xfId="9537"/>
    <cellStyle name="Normal 10 7 18 3 2" xfId="21940"/>
    <cellStyle name="Normal 10 7 18 4" xfId="14588"/>
    <cellStyle name="Normal 10 7 19" xfId="4380"/>
    <cellStyle name="Normal 10 7 19 2" xfId="10998"/>
    <cellStyle name="Normal 10 7 19 2 2" xfId="23386"/>
    <cellStyle name="Normal 10 7 19 3" xfId="16817"/>
    <cellStyle name="Normal 10 7 2" xfId="931"/>
    <cellStyle name="Normal 10 7 2 2" xfId="4391"/>
    <cellStyle name="Normal 10 7 2 2 2" xfId="10225"/>
    <cellStyle name="Normal 10 7 2 2 2 2" xfId="22626"/>
    <cellStyle name="Normal 10 7 2 2 3" xfId="16828"/>
    <cellStyle name="Normal 10 7 2 3" xfId="10519"/>
    <cellStyle name="Normal 10 7 2 3 2" xfId="22920"/>
    <cellStyle name="Normal 10 7 2 4" xfId="7314"/>
    <cellStyle name="Normal 10 7 2 4 2" xfId="19734"/>
    <cellStyle name="Normal 10 7 2 5" xfId="14599"/>
    <cellStyle name="Normal 10 7 2_Iron Ore TSI Prices" xfId="13459"/>
    <cellStyle name="Normal 10 7 20" xfId="7303"/>
    <cellStyle name="Normal 10 7 20 2" xfId="19723"/>
    <cellStyle name="Normal 10 7 21" xfId="14224"/>
    <cellStyle name="Normal 10 7 3" xfId="1581"/>
    <cellStyle name="Normal 10 7 3 2" xfId="4900"/>
    <cellStyle name="Normal 10 7 3 2 2" xfId="10317"/>
    <cellStyle name="Normal 10 7 3 2 2 2" xfId="22718"/>
    <cellStyle name="Normal 10 7 3 2 3" xfId="17332"/>
    <cellStyle name="Normal 10 7 3 3" xfId="10705"/>
    <cellStyle name="Normal 10 7 3 3 2" xfId="23106"/>
    <cellStyle name="Normal 10 7 3 4" xfId="7822"/>
    <cellStyle name="Normal 10 7 3 4 2" xfId="20238"/>
    <cellStyle name="Normal 10 7 3 5" xfId="15103"/>
    <cellStyle name="Normal 10 7 3_LNG &amp; LPG rework" xfId="30210"/>
    <cellStyle name="Normal 10 7 4" xfId="1582"/>
    <cellStyle name="Normal 10 7 4 2" xfId="4901"/>
    <cellStyle name="Normal 10 7 4 2 2" xfId="11386"/>
    <cellStyle name="Normal 10 7 4 2 2 2" xfId="23774"/>
    <cellStyle name="Normal 10 7 4 2 3" xfId="17333"/>
    <cellStyle name="Normal 10 7 4 3" xfId="7823"/>
    <cellStyle name="Normal 10 7 4 3 2" xfId="20239"/>
    <cellStyle name="Normal 10 7 4 4" xfId="15104"/>
    <cellStyle name="Normal 10 7 5" xfId="1583"/>
    <cellStyle name="Normal 10 7 5 2" xfId="4902"/>
    <cellStyle name="Normal 10 7 5 2 2" xfId="11387"/>
    <cellStyle name="Normal 10 7 5 2 2 2" xfId="23775"/>
    <cellStyle name="Normal 10 7 5 2 3" xfId="17334"/>
    <cellStyle name="Normal 10 7 5 3" xfId="7824"/>
    <cellStyle name="Normal 10 7 5 3 2" xfId="20240"/>
    <cellStyle name="Normal 10 7 5 4" xfId="15105"/>
    <cellStyle name="Normal 10 7 6" xfId="1584"/>
    <cellStyle name="Normal 10 7 6 2" xfId="4903"/>
    <cellStyle name="Normal 10 7 6 2 2" xfId="11388"/>
    <cellStyle name="Normal 10 7 6 2 2 2" xfId="23776"/>
    <cellStyle name="Normal 10 7 6 2 3" xfId="17335"/>
    <cellStyle name="Normal 10 7 6 3" xfId="7825"/>
    <cellStyle name="Normal 10 7 6 3 2" xfId="20241"/>
    <cellStyle name="Normal 10 7 6 4" xfId="15106"/>
    <cellStyle name="Normal 10 7 7" xfId="1585"/>
    <cellStyle name="Normal 10 7 7 2" xfId="4904"/>
    <cellStyle name="Normal 10 7 7 2 2" xfId="11389"/>
    <cellStyle name="Normal 10 7 7 2 2 2" xfId="23777"/>
    <cellStyle name="Normal 10 7 7 2 3" xfId="17336"/>
    <cellStyle name="Normal 10 7 7 3" xfId="7826"/>
    <cellStyle name="Normal 10 7 7 3 2" xfId="20242"/>
    <cellStyle name="Normal 10 7 7 4" xfId="15107"/>
    <cellStyle name="Normal 10 7 8" xfId="1586"/>
    <cellStyle name="Normal 10 7 8 2" xfId="4905"/>
    <cellStyle name="Normal 10 7 8 2 2" xfId="11390"/>
    <cellStyle name="Normal 10 7 8 2 2 2" xfId="23778"/>
    <cellStyle name="Normal 10 7 8 2 3" xfId="17337"/>
    <cellStyle name="Normal 10 7 8 3" xfId="7827"/>
    <cellStyle name="Normal 10 7 8 3 2" xfId="20243"/>
    <cellStyle name="Normal 10 7 8 4" xfId="15108"/>
    <cellStyle name="Normal 10 7 9" xfId="1587"/>
    <cellStyle name="Normal 10 7 9 2" xfId="4906"/>
    <cellStyle name="Normal 10 7 9 2 2" xfId="11391"/>
    <cellStyle name="Normal 10 7 9 2 2 2" xfId="23779"/>
    <cellStyle name="Normal 10 7 9 2 3" xfId="17338"/>
    <cellStyle name="Normal 10 7 9 3" xfId="7828"/>
    <cellStyle name="Normal 10 7 9 3 2" xfId="20244"/>
    <cellStyle name="Normal 10 7 9 4" xfId="15109"/>
    <cellStyle name="Normal 10 7_Alumina Prices" xfId="1588"/>
    <cellStyle name="Normal 10 8" xfId="937"/>
    <cellStyle name="Normal 10 8 10" xfId="1589"/>
    <cellStyle name="Normal 10 8 10 2" xfId="4907"/>
    <cellStyle name="Normal 10 8 10 2 2" xfId="11392"/>
    <cellStyle name="Normal 10 8 10 2 2 2" xfId="23780"/>
    <cellStyle name="Normal 10 8 10 2 3" xfId="17339"/>
    <cellStyle name="Normal 10 8 10 3" xfId="7829"/>
    <cellStyle name="Normal 10 8 10 3 2" xfId="20245"/>
    <cellStyle name="Normal 10 8 10 4" xfId="15110"/>
    <cellStyle name="Normal 10 8 11" xfId="1590"/>
    <cellStyle name="Normal 10 8 11 2" xfId="4908"/>
    <cellStyle name="Normal 10 8 11 2 2" xfId="11393"/>
    <cellStyle name="Normal 10 8 11 2 2 2" xfId="23781"/>
    <cellStyle name="Normal 10 8 11 2 3" xfId="17340"/>
    <cellStyle name="Normal 10 8 11 3" xfId="7830"/>
    <cellStyle name="Normal 10 8 11 3 2" xfId="20246"/>
    <cellStyle name="Normal 10 8 11 4" xfId="15111"/>
    <cellStyle name="Normal 10 8 12" xfId="1591"/>
    <cellStyle name="Normal 10 8 12 2" xfId="4909"/>
    <cellStyle name="Normal 10 8 12 2 2" xfId="11394"/>
    <cellStyle name="Normal 10 8 12 2 2 2" xfId="23782"/>
    <cellStyle name="Normal 10 8 12 2 3" xfId="17341"/>
    <cellStyle name="Normal 10 8 12 3" xfId="7831"/>
    <cellStyle name="Normal 10 8 12 3 2" xfId="20247"/>
    <cellStyle name="Normal 10 8 12 4" xfId="15112"/>
    <cellStyle name="Normal 10 8 13" xfId="1592"/>
    <cellStyle name="Normal 10 8 13 2" xfId="4910"/>
    <cellStyle name="Normal 10 8 13 2 2" xfId="11395"/>
    <cellStyle name="Normal 10 8 13 2 2 2" xfId="23783"/>
    <cellStyle name="Normal 10 8 13 2 3" xfId="17342"/>
    <cellStyle name="Normal 10 8 13 3" xfId="7832"/>
    <cellStyle name="Normal 10 8 13 3 2" xfId="20248"/>
    <cellStyle name="Normal 10 8 13 4" xfId="15113"/>
    <cellStyle name="Normal 10 8 14" xfId="1593"/>
    <cellStyle name="Normal 10 8 14 2" xfId="4911"/>
    <cellStyle name="Normal 10 8 14 2 2" xfId="11396"/>
    <cellStyle name="Normal 10 8 14 2 2 2" xfId="23784"/>
    <cellStyle name="Normal 10 8 14 2 3" xfId="17343"/>
    <cellStyle name="Normal 10 8 14 3" xfId="7833"/>
    <cellStyle name="Normal 10 8 14 3 2" xfId="20249"/>
    <cellStyle name="Normal 10 8 14 4" xfId="15114"/>
    <cellStyle name="Normal 10 8 15" xfId="1594"/>
    <cellStyle name="Normal 10 8 15 2" xfId="4912"/>
    <cellStyle name="Normal 10 8 15 2 2" xfId="11397"/>
    <cellStyle name="Normal 10 8 15 2 2 2" xfId="23785"/>
    <cellStyle name="Normal 10 8 15 2 3" xfId="17344"/>
    <cellStyle name="Normal 10 8 15 3" xfId="7834"/>
    <cellStyle name="Normal 10 8 15 3 2" xfId="20250"/>
    <cellStyle name="Normal 10 8 15 4" xfId="15115"/>
    <cellStyle name="Normal 10 8 16" xfId="1595"/>
    <cellStyle name="Normal 10 8 16 2" xfId="4913"/>
    <cellStyle name="Normal 10 8 16 2 2" xfId="11398"/>
    <cellStyle name="Normal 10 8 16 2 2 2" xfId="23786"/>
    <cellStyle name="Normal 10 8 16 2 3" xfId="17345"/>
    <cellStyle name="Normal 10 8 16 3" xfId="7835"/>
    <cellStyle name="Normal 10 8 16 3 2" xfId="20251"/>
    <cellStyle name="Normal 10 8 16 4" xfId="15116"/>
    <cellStyle name="Normal 10 8 17" xfId="1596"/>
    <cellStyle name="Normal 10 8 17 2" xfId="4914"/>
    <cellStyle name="Normal 10 8 17 2 2" xfId="11399"/>
    <cellStyle name="Normal 10 8 17 2 2 2" xfId="23787"/>
    <cellStyle name="Normal 10 8 17 2 3" xfId="17346"/>
    <cellStyle name="Normal 10 8 17 3" xfId="7836"/>
    <cellStyle name="Normal 10 8 17 3 2" xfId="20252"/>
    <cellStyle name="Normal 10 8 17 4" xfId="15117"/>
    <cellStyle name="Normal 10 8 18" xfId="4396"/>
    <cellStyle name="Normal 10 8 18 2" xfId="11010"/>
    <cellStyle name="Normal 10 8 18 2 2" xfId="23398"/>
    <cellStyle name="Normal 10 8 18 3" xfId="16833"/>
    <cellStyle name="Normal 10 8 19" xfId="7319"/>
    <cellStyle name="Normal 10 8 19 2" xfId="19739"/>
    <cellStyle name="Normal 10 8 2" xfId="1597"/>
    <cellStyle name="Normal 10 8 2 2" xfId="4915"/>
    <cellStyle name="Normal 10 8 2 2 2" xfId="10230"/>
    <cellStyle name="Normal 10 8 2 2 2 2" xfId="22631"/>
    <cellStyle name="Normal 10 8 2 2 3" xfId="17347"/>
    <cellStyle name="Normal 10 8 2 3" xfId="10524"/>
    <cellStyle name="Normal 10 8 2 3 2" xfId="22925"/>
    <cellStyle name="Normal 10 8 2 4" xfId="7837"/>
    <cellStyle name="Normal 10 8 2 4 2" xfId="20253"/>
    <cellStyle name="Normal 10 8 2 5" xfId="15118"/>
    <cellStyle name="Normal 10 8 2_LNG &amp; LPG rework" xfId="30211"/>
    <cellStyle name="Normal 10 8 20" xfId="14604"/>
    <cellStyle name="Normal 10 8 3" xfId="1598"/>
    <cellStyle name="Normal 10 8 3 2" xfId="4916"/>
    <cellStyle name="Normal 10 8 3 2 2" xfId="10322"/>
    <cellStyle name="Normal 10 8 3 2 2 2" xfId="22723"/>
    <cellStyle name="Normal 10 8 3 2 3" xfId="17348"/>
    <cellStyle name="Normal 10 8 3 3" xfId="10710"/>
    <cellStyle name="Normal 10 8 3 3 2" xfId="23111"/>
    <cellStyle name="Normal 10 8 3 4" xfId="7838"/>
    <cellStyle name="Normal 10 8 3 4 2" xfId="20254"/>
    <cellStyle name="Normal 10 8 3 5" xfId="15119"/>
    <cellStyle name="Normal 10 8 3_LNG &amp; LPG rework" xfId="30386"/>
    <cellStyle name="Normal 10 8 4" xfId="1599"/>
    <cellStyle name="Normal 10 8 4 2" xfId="4917"/>
    <cellStyle name="Normal 10 8 4 2 2" xfId="11400"/>
    <cellStyle name="Normal 10 8 4 2 2 2" xfId="23788"/>
    <cellStyle name="Normal 10 8 4 2 3" xfId="17349"/>
    <cellStyle name="Normal 10 8 4 3" xfId="7839"/>
    <cellStyle name="Normal 10 8 4 3 2" xfId="20255"/>
    <cellStyle name="Normal 10 8 4 4" xfId="15120"/>
    <cellStyle name="Normal 10 8 5" xfId="1600"/>
    <cellStyle name="Normal 10 8 5 2" xfId="4918"/>
    <cellStyle name="Normal 10 8 5 2 2" xfId="11401"/>
    <cellStyle name="Normal 10 8 5 2 2 2" xfId="23789"/>
    <cellStyle name="Normal 10 8 5 2 3" xfId="17350"/>
    <cellStyle name="Normal 10 8 5 3" xfId="7840"/>
    <cellStyle name="Normal 10 8 5 3 2" xfId="20256"/>
    <cellStyle name="Normal 10 8 5 4" xfId="15121"/>
    <cellStyle name="Normal 10 8 6" xfId="1601"/>
    <cellStyle name="Normal 10 8 6 2" xfId="4919"/>
    <cellStyle name="Normal 10 8 6 2 2" xfId="11402"/>
    <cellStyle name="Normal 10 8 6 2 2 2" xfId="23790"/>
    <cellStyle name="Normal 10 8 6 2 3" xfId="17351"/>
    <cellStyle name="Normal 10 8 6 3" xfId="7841"/>
    <cellStyle name="Normal 10 8 6 3 2" xfId="20257"/>
    <cellStyle name="Normal 10 8 6 4" xfId="15122"/>
    <cellStyle name="Normal 10 8 7" xfId="1602"/>
    <cellStyle name="Normal 10 8 7 2" xfId="4920"/>
    <cellStyle name="Normal 10 8 7 2 2" xfId="11403"/>
    <cellStyle name="Normal 10 8 7 2 2 2" xfId="23791"/>
    <cellStyle name="Normal 10 8 7 2 3" xfId="17352"/>
    <cellStyle name="Normal 10 8 7 3" xfId="7842"/>
    <cellStyle name="Normal 10 8 7 3 2" xfId="20258"/>
    <cellStyle name="Normal 10 8 7 4" xfId="15123"/>
    <cellStyle name="Normal 10 8 8" xfId="1603"/>
    <cellStyle name="Normal 10 8 8 2" xfId="4921"/>
    <cellStyle name="Normal 10 8 8 2 2" xfId="11404"/>
    <cellStyle name="Normal 10 8 8 2 2 2" xfId="23792"/>
    <cellStyle name="Normal 10 8 8 2 3" xfId="17353"/>
    <cellStyle name="Normal 10 8 8 3" xfId="7843"/>
    <cellStyle name="Normal 10 8 8 3 2" xfId="20259"/>
    <cellStyle name="Normal 10 8 8 4" xfId="15124"/>
    <cellStyle name="Normal 10 8 9" xfId="1604"/>
    <cellStyle name="Normal 10 8 9 2" xfId="4922"/>
    <cellStyle name="Normal 10 8 9 2 2" xfId="11405"/>
    <cellStyle name="Normal 10 8 9 2 2 2" xfId="23793"/>
    <cellStyle name="Normal 10 8 9 2 3" xfId="17354"/>
    <cellStyle name="Normal 10 8 9 3" xfId="7844"/>
    <cellStyle name="Normal 10 8 9 3 2" xfId="20260"/>
    <cellStyle name="Normal 10 8 9 4" xfId="15125"/>
    <cellStyle name="Normal 10 8_Alumina Prices" xfId="1605"/>
    <cellStyle name="Normal 10 9" xfId="948"/>
    <cellStyle name="Normal 10 9 10" xfId="1606"/>
    <cellStyle name="Normal 10 9 10 2" xfId="4923"/>
    <cellStyle name="Normal 10 9 10 2 2" xfId="11406"/>
    <cellStyle name="Normal 10 9 10 2 2 2" xfId="23794"/>
    <cellStyle name="Normal 10 9 10 2 3" xfId="17355"/>
    <cellStyle name="Normal 10 9 10 3" xfId="7845"/>
    <cellStyle name="Normal 10 9 10 3 2" xfId="20261"/>
    <cellStyle name="Normal 10 9 10 4" xfId="15126"/>
    <cellStyle name="Normal 10 9 11" xfId="1607"/>
    <cellStyle name="Normal 10 9 11 2" xfId="4924"/>
    <cellStyle name="Normal 10 9 11 2 2" xfId="11407"/>
    <cellStyle name="Normal 10 9 11 2 2 2" xfId="23795"/>
    <cellStyle name="Normal 10 9 11 2 3" xfId="17356"/>
    <cellStyle name="Normal 10 9 11 3" xfId="7846"/>
    <cellStyle name="Normal 10 9 11 3 2" xfId="20262"/>
    <cellStyle name="Normal 10 9 11 4" xfId="15127"/>
    <cellStyle name="Normal 10 9 12" xfId="1608"/>
    <cellStyle name="Normal 10 9 12 2" xfId="4925"/>
    <cellStyle name="Normal 10 9 12 2 2" xfId="11408"/>
    <cellStyle name="Normal 10 9 12 2 2 2" xfId="23796"/>
    <cellStyle name="Normal 10 9 12 2 3" xfId="17357"/>
    <cellStyle name="Normal 10 9 12 3" xfId="7847"/>
    <cellStyle name="Normal 10 9 12 3 2" xfId="20263"/>
    <cellStyle name="Normal 10 9 12 4" xfId="15128"/>
    <cellStyle name="Normal 10 9 13" xfId="1609"/>
    <cellStyle name="Normal 10 9 13 2" xfId="4926"/>
    <cellStyle name="Normal 10 9 13 2 2" xfId="11409"/>
    <cellStyle name="Normal 10 9 13 2 2 2" xfId="23797"/>
    <cellStyle name="Normal 10 9 13 2 3" xfId="17358"/>
    <cellStyle name="Normal 10 9 13 3" xfId="7848"/>
    <cellStyle name="Normal 10 9 13 3 2" xfId="20264"/>
    <cellStyle name="Normal 10 9 13 4" xfId="15129"/>
    <cellStyle name="Normal 10 9 14" xfId="1610"/>
    <cellStyle name="Normal 10 9 14 2" xfId="4927"/>
    <cellStyle name="Normal 10 9 14 2 2" xfId="11410"/>
    <cellStyle name="Normal 10 9 14 2 2 2" xfId="23798"/>
    <cellStyle name="Normal 10 9 14 2 3" xfId="17359"/>
    <cellStyle name="Normal 10 9 14 3" xfId="7849"/>
    <cellStyle name="Normal 10 9 14 3 2" xfId="20265"/>
    <cellStyle name="Normal 10 9 14 4" xfId="15130"/>
    <cellStyle name="Normal 10 9 15" xfId="1611"/>
    <cellStyle name="Normal 10 9 15 2" xfId="4928"/>
    <cellStyle name="Normal 10 9 15 2 2" xfId="11411"/>
    <cellStyle name="Normal 10 9 15 2 2 2" xfId="23799"/>
    <cellStyle name="Normal 10 9 15 2 3" xfId="17360"/>
    <cellStyle name="Normal 10 9 15 3" xfId="7850"/>
    <cellStyle name="Normal 10 9 15 3 2" xfId="20266"/>
    <cellStyle name="Normal 10 9 15 4" xfId="15131"/>
    <cellStyle name="Normal 10 9 16" xfId="1612"/>
    <cellStyle name="Normal 10 9 16 2" xfId="4929"/>
    <cellStyle name="Normal 10 9 16 2 2" xfId="11412"/>
    <cellStyle name="Normal 10 9 16 2 2 2" xfId="23800"/>
    <cellStyle name="Normal 10 9 16 2 3" xfId="17361"/>
    <cellStyle name="Normal 10 9 16 3" xfId="7851"/>
    <cellStyle name="Normal 10 9 16 3 2" xfId="20267"/>
    <cellStyle name="Normal 10 9 16 4" xfId="15132"/>
    <cellStyle name="Normal 10 9 17" xfId="4403"/>
    <cellStyle name="Normal 10 9 17 2" xfId="11016"/>
    <cellStyle name="Normal 10 9 17 2 2" xfId="23404"/>
    <cellStyle name="Normal 10 9 17 3" xfId="16840"/>
    <cellStyle name="Normal 10 9 18" xfId="7326"/>
    <cellStyle name="Normal 10 9 18 2" xfId="19746"/>
    <cellStyle name="Normal 10 9 19" xfId="14611"/>
    <cellStyle name="Normal 10 9 2" xfId="1613"/>
    <cellStyle name="Normal 10 9 2 2" xfId="4930"/>
    <cellStyle name="Normal 10 9 2 2 2" xfId="10235"/>
    <cellStyle name="Normal 10 9 2 2 2 2" xfId="22636"/>
    <cellStyle name="Normal 10 9 2 2 3" xfId="17362"/>
    <cellStyle name="Normal 10 9 2 3" xfId="10530"/>
    <cellStyle name="Normal 10 9 2 3 2" xfId="22931"/>
    <cellStyle name="Normal 10 9 2 4" xfId="7852"/>
    <cellStyle name="Normal 10 9 2 4 2" xfId="20268"/>
    <cellStyle name="Normal 10 9 2 5" xfId="15133"/>
    <cellStyle name="Normal 10 9 2_LNG &amp; LPG rework" xfId="30212"/>
    <cellStyle name="Normal 10 9 3" xfId="1614"/>
    <cellStyle name="Normal 10 9 3 2" xfId="4931"/>
    <cellStyle name="Normal 10 9 3 2 2" xfId="10327"/>
    <cellStyle name="Normal 10 9 3 2 2 2" xfId="22728"/>
    <cellStyle name="Normal 10 9 3 2 3" xfId="17363"/>
    <cellStyle name="Normal 10 9 3 3" xfId="10717"/>
    <cellStyle name="Normal 10 9 3 3 2" xfId="23118"/>
    <cellStyle name="Normal 10 9 3 4" xfId="7853"/>
    <cellStyle name="Normal 10 9 3 4 2" xfId="20269"/>
    <cellStyle name="Normal 10 9 3 5" xfId="15134"/>
    <cellStyle name="Normal 10 9 3_LNG &amp; LPG rework" xfId="30086"/>
    <cellStyle name="Normal 10 9 4" xfId="1615"/>
    <cellStyle name="Normal 10 9 4 2" xfId="4932"/>
    <cellStyle name="Normal 10 9 4 2 2" xfId="11413"/>
    <cellStyle name="Normal 10 9 4 2 2 2" xfId="23801"/>
    <cellStyle name="Normal 10 9 4 2 3" xfId="17364"/>
    <cellStyle name="Normal 10 9 4 3" xfId="7854"/>
    <cellStyle name="Normal 10 9 4 3 2" xfId="20270"/>
    <cellStyle name="Normal 10 9 4 4" xfId="15135"/>
    <cellStyle name="Normal 10 9 5" xfId="1616"/>
    <cellStyle name="Normal 10 9 5 2" xfId="4933"/>
    <cellStyle name="Normal 10 9 5 2 2" xfId="11414"/>
    <cellStyle name="Normal 10 9 5 2 2 2" xfId="23802"/>
    <cellStyle name="Normal 10 9 5 2 3" xfId="17365"/>
    <cellStyle name="Normal 10 9 5 3" xfId="7855"/>
    <cellStyle name="Normal 10 9 5 3 2" xfId="20271"/>
    <cellStyle name="Normal 10 9 5 4" xfId="15136"/>
    <cellStyle name="Normal 10 9 6" xfId="1617"/>
    <cellStyle name="Normal 10 9 6 2" xfId="4934"/>
    <cellStyle name="Normal 10 9 6 2 2" xfId="11415"/>
    <cellStyle name="Normal 10 9 6 2 2 2" xfId="23803"/>
    <cellStyle name="Normal 10 9 6 2 3" xfId="17366"/>
    <cellStyle name="Normal 10 9 6 3" xfId="7856"/>
    <cellStyle name="Normal 10 9 6 3 2" xfId="20272"/>
    <cellStyle name="Normal 10 9 6 4" xfId="15137"/>
    <cellStyle name="Normal 10 9 7" xfId="1618"/>
    <cellStyle name="Normal 10 9 7 2" xfId="4935"/>
    <cellStyle name="Normal 10 9 7 2 2" xfId="11416"/>
    <cellStyle name="Normal 10 9 7 2 2 2" xfId="23804"/>
    <cellStyle name="Normal 10 9 7 2 3" xfId="17367"/>
    <cellStyle name="Normal 10 9 7 3" xfId="7857"/>
    <cellStyle name="Normal 10 9 7 3 2" xfId="20273"/>
    <cellStyle name="Normal 10 9 7 4" xfId="15138"/>
    <cellStyle name="Normal 10 9 8" xfId="1619"/>
    <cellStyle name="Normal 10 9 8 2" xfId="4936"/>
    <cellStyle name="Normal 10 9 8 2 2" xfId="11417"/>
    <cellStyle name="Normal 10 9 8 2 2 2" xfId="23805"/>
    <cellStyle name="Normal 10 9 8 2 3" xfId="17368"/>
    <cellStyle name="Normal 10 9 8 3" xfId="7858"/>
    <cellStyle name="Normal 10 9 8 3 2" xfId="20274"/>
    <cellStyle name="Normal 10 9 8 4" xfId="15139"/>
    <cellStyle name="Normal 10 9 9" xfId="1620"/>
    <cellStyle name="Normal 10 9 9 2" xfId="4937"/>
    <cellStyle name="Normal 10 9 9 2 2" xfId="11418"/>
    <cellStyle name="Normal 10 9 9 2 2 2" xfId="23806"/>
    <cellStyle name="Normal 10 9 9 2 3" xfId="17369"/>
    <cellStyle name="Normal 10 9 9 3" xfId="7859"/>
    <cellStyle name="Normal 10 9 9 3 2" xfId="20275"/>
    <cellStyle name="Normal 10 9 9 4" xfId="15140"/>
    <cellStyle name="Normal 10 9_Alumina Prices" xfId="1621"/>
    <cellStyle name="Normal 10_2015  Data" xfId="462"/>
    <cellStyle name="Normal 100" xfId="1622"/>
    <cellStyle name="Normal 100 2" xfId="3631"/>
    <cellStyle name="Normal 100 2 2" xfId="26337"/>
    <cellStyle name="Normal 100 2 2 2" xfId="28332"/>
    <cellStyle name="Normal 100 2 3" xfId="27656"/>
    <cellStyle name="Normal 100 3" xfId="26043"/>
    <cellStyle name="Normal 100 4" xfId="26336"/>
    <cellStyle name="Normal 101" xfId="1623"/>
    <cellStyle name="Normal 101 2" xfId="3632"/>
    <cellStyle name="Normal 101 2 2" xfId="26339"/>
    <cellStyle name="Normal 101 2 2 2" xfId="28333"/>
    <cellStyle name="Normal 101 2 3" xfId="27657"/>
    <cellStyle name="Normal 101 3" xfId="26045"/>
    <cellStyle name="Normal 101 4" xfId="26338"/>
    <cellStyle name="Normal 102" xfId="1624"/>
    <cellStyle name="Normal 102 2" xfId="3633"/>
    <cellStyle name="Normal 102 2 2" xfId="28334"/>
    <cellStyle name="Normal 102 2 3" xfId="27658"/>
    <cellStyle name="Normal 102 3" xfId="26052"/>
    <cellStyle name="Normal 102 4" xfId="26340"/>
    <cellStyle name="Normal 103" xfId="1625"/>
    <cellStyle name="Normal 103 2" xfId="3634"/>
    <cellStyle name="Normal 103 2 2" xfId="28335"/>
    <cellStyle name="Normal 103 2 3" xfId="27659"/>
    <cellStyle name="Normal 103 3" xfId="26051"/>
    <cellStyle name="Normal 103 4" xfId="26341"/>
    <cellStyle name="Normal 104" xfId="1626"/>
    <cellStyle name="Normal 104 2" xfId="3635"/>
    <cellStyle name="Normal 104 2 2" xfId="28336"/>
    <cellStyle name="Normal 104 2 3" xfId="27660"/>
    <cellStyle name="Normal 104 3" xfId="26053"/>
    <cellStyle name="Normal 104 4" xfId="26342"/>
    <cellStyle name="Normal 105" xfId="1627"/>
    <cellStyle name="Normal 105 2" xfId="3636"/>
    <cellStyle name="Normal 105 2 2" xfId="28337"/>
    <cellStyle name="Normal 105 2 3" xfId="27661"/>
    <cellStyle name="Normal 105 3" xfId="26054"/>
    <cellStyle name="Normal 105 4" xfId="26343"/>
    <cellStyle name="Normal 106" xfId="1628"/>
    <cellStyle name="Normal 106 2" xfId="3637"/>
    <cellStyle name="Normal 106 2 2" xfId="28338"/>
    <cellStyle name="Normal 106 2 3" xfId="27662"/>
    <cellStyle name="Normal 106 3" xfId="26055"/>
    <cellStyle name="Normal 106 4" xfId="26344"/>
    <cellStyle name="Normal 107" xfId="1629"/>
    <cellStyle name="Normal 107 2" xfId="3638"/>
    <cellStyle name="Normal 107 2 2" xfId="28339"/>
    <cellStyle name="Normal 107 2 3" xfId="27663"/>
    <cellStyle name="Normal 107 3" xfId="26057"/>
    <cellStyle name="Normal 107 4" xfId="26345"/>
    <cellStyle name="Normal 108" xfId="1630"/>
    <cellStyle name="Normal 108 2" xfId="3639"/>
    <cellStyle name="Normal 108 2 2" xfId="28340"/>
    <cellStyle name="Normal 108 2 3" xfId="27664"/>
    <cellStyle name="Normal 108 3" xfId="26060"/>
    <cellStyle name="Normal 108 4" xfId="26346"/>
    <cellStyle name="Normal 109" xfId="1631"/>
    <cellStyle name="Normal 109 2" xfId="3640"/>
    <cellStyle name="Normal 109 2 2" xfId="28341"/>
    <cellStyle name="Normal 109 2 3" xfId="27665"/>
    <cellStyle name="Normal 109 3" xfId="26058"/>
    <cellStyle name="Normal 109 4" xfId="26347"/>
    <cellStyle name="Normal 11" xfId="116"/>
    <cellStyle name="Normal 11 10" xfId="1632"/>
    <cellStyle name="Normal 11 10 10" xfId="1633"/>
    <cellStyle name="Normal 11 10 10 2" xfId="4939"/>
    <cellStyle name="Normal 11 10 10 2 2" xfId="11420"/>
    <cellStyle name="Normal 11 10 10 2 2 2" xfId="23808"/>
    <cellStyle name="Normal 11 10 10 2 3" xfId="17371"/>
    <cellStyle name="Normal 11 10 10 3" xfId="7861"/>
    <cellStyle name="Normal 11 10 10 3 2" xfId="20277"/>
    <cellStyle name="Normal 11 10 10 4" xfId="15142"/>
    <cellStyle name="Normal 11 10 11" xfId="1634"/>
    <cellStyle name="Normal 11 10 11 2" xfId="4940"/>
    <cellStyle name="Normal 11 10 11 2 2" xfId="11421"/>
    <cellStyle name="Normal 11 10 11 2 2 2" xfId="23809"/>
    <cellStyle name="Normal 11 10 11 2 3" xfId="17372"/>
    <cellStyle name="Normal 11 10 11 3" xfId="7862"/>
    <cellStyle name="Normal 11 10 11 3 2" xfId="20278"/>
    <cellStyle name="Normal 11 10 11 4" xfId="15143"/>
    <cellStyle name="Normal 11 10 12" xfId="1635"/>
    <cellStyle name="Normal 11 10 12 2" xfId="4941"/>
    <cellStyle name="Normal 11 10 12 2 2" xfId="11422"/>
    <cellStyle name="Normal 11 10 12 2 2 2" xfId="23810"/>
    <cellStyle name="Normal 11 10 12 2 3" xfId="17373"/>
    <cellStyle name="Normal 11 10 12 3" xfId="7863"/>
    <cellStyle name="Normal 11 10 12 3 2" xfId="20279"/>
    <cellStyle name="Normal 11 10 12 4" xfId="15144"/>
    <cellStyle name="Normal 11 10 13" xfId="1636"/>
    <cellStyle name="Normal 11 10 13 2" xfId="4942"/>
    <cellStyle name="Normal 11 10 13 2 2" xfId="11423"/>
    <cellStyle name="Normal 11 10 13 2 2 2" xfId="23811"/>
    <cellStyle name="Normal 11 10 13 2 3" xfId="17374"/>
    <cellStyle name="Normal 11 10 13 3" xfId="7864"/>
    <cellStyle name="Normal 11 10 13 3 2" xfId="20280"/>
    <cellStyle name="Normal 11 10 13 4" xfId="15145"/>
    <cellStyle name="Normal 11 10 14" xfId="1637"/>
    <cellStyle name="Normal 11 10 14 2" xfId="4943"/>
    <cellStyle name="Normal 11 10 14 2 2" xfId="11424"/>
    <cellStyle name="Normal 11 10 14 2 2 2" xfId="23812"/>
    <cellStyle name="Normal 11 10 14 2 3" xfId="17375"/>
    <cellStyle name="Normal 11 10 14 3" xfId="7865"/>
    <cellStyle name="Normal 11 10 14 3 2" xfId="20281"/>
    <cellStyle name="Normal 11 10 14 4" xfId="15146"/>
    <cellStyle name="Normal 11 10 15" xfId="1638"/>
    <cellStyle name="Normal 11 10 15 2" xfId="4944"/>
    <cellStyle name="Normal 11 10 15 2 2" xfId="11425"/>
    <cellStyle name="Normal 11 10 15 2 2 2" xfId="23813"/>
    <cellStyle name="Normal 11 10 15 2 3" xfId="17376"/>
    <cellStyle name="Normal 11 10 15 3" xfId="7866"/>
    <cellStyle name="Normal 11 10 15 3 2" xfId="20282"/>
    <cellStyle name="Normal 11 10 15 4" xfId="15147"/>
    <cellStyle name="Normal 11 10 16" xfId="4938"/>
    <cellStyle name="Normal 11 10 16 2" xfId="11419"/>
    <cellStyle name="Normal 11 10 16 2 2" xfId="23807"/>
    <cellStyle name="Normal 11 10 16 3" xfId="17370"/>
    <cellStyle name="Normal 11 10 17" xfId="7860"/>
    <cellStyle name="Normal 11 10 17 2" xfId="20276"/>
    <cellStyle name="Normal 11 10 18" xfId="15141"/>
    <cellStyle name="Normal 11 10 2" xfId="1639"/>
    <cellStyle name="Normal 11 10 2 2" xfId="4945"/>
    <cellStyle name="Normal 11 10 2 2 2" xfId="10242"/>
    <cellStyle name="Normal 11 10 2 2 2 2" xfId="22643"/>
    <cellStyle name="Normal 11 10 2 2 3" xfId="17377"/>
    <cellStyle name="Normal 11 10 2 3" xfId="10537"/>
    <cellStyle name="Normal 11 10 2 3 2" xfId="22938"/>
    <cellStyle name="Normal 11 10 2 4" xfId="7867"/>
    <cellStyle name="Normal 11 10 2 4 2" xfId="20283"/>
    <cellStyle name="Normal 11 10 2 5" xfId="15148"/>
    <cellStyle name="Normal 11 10 2_LNG &amp; LPG rework" xfId="30213"/>
    <cellStyle name="Normal 11 10 3" xfId="1640"/>
    <cellStyle name="Normal 11 10 3 2" xfId="4946"/>
    <cellStyle name="Normal 11 10 3 2 2" xfId="10333"/>
    <cellStyle name="Normal 11 10 3 2 2 2" xfId="22734"/>
    <cellStyle name="Normal 11 10 3 2 3" xfId="17378"/>
    <cellStyle name="Normal 11 10 3 3" xfId="10724"/>
    <cellStyle name="Normal 11 10 3 3 2" xfId="23125"/>
    <cellStyle name="Normal 11 10 3 4" xfId="7868"/>
    <cellStyle name="Normal 11 10 3 4 2" xfId="20284"/>
    <cellStyle name="Normal 11 10 3 5" xfId="15149"/>
    <cellStyle name="Normal 11 10 3_LNG &amp; LPG rework" xfId="30214"/>
    <cellStyle name="Normal 11 10 4" xfId="1641"/>
    <cellStyle name="Normal 11 10 4 2" xfId="4947"/>
    <cellStyle name="Normal 11 10 4 2 2" xfId="11426"/>
    <cellStyle name="Normal 11 10 4 2 2 2" xfId="23814"/>
    <cellStyle name="Normal 11 10 4 2 3" xfId="17379"/>
    <cellStyle name="Normal 11 10 4 3" xfId="7869"/>
    <cellStyle name="Normal 11 10 4 3 2" xfId="20285"/>
    <cellStyle name="Normal 11 10 4 4" xfId="15150"/>
    <cellStyle name="Normal 11 10 5" xfId="1642"/>
    <cellStyle name="Normal 11 10 5 2" xfId="4948"/>
    <cellStyle name="Normal 11 10 5 2 2" xfId="11427"/>
    <cellStyle name="Normal 11 10 5 2 2 2" xfId="23815"/>
    <cellStyle name="Normal 11 10 5 2 3" xfId="17380"/>
    <cellStyle name="Normal 11 10 5 3" xfId="7870"/>
    <cellStyle name="Normal 11 10 5 3 2" xfId="20286"/>
    <cellStyle name="Normal 11 10 5 4" xfId="15151"/>
    <cellStyle name="Normal 11 10 6" xfId="1643"/>
    <cellStyle name="Normal 11 10 6 2" xfId="4949"/>
    <cellStyle name="Normal 11 10 6 2 2" xfId="11428"/>
    <cellStyle name="Normal 11 10 6 2 2 2" xfId="23816"/>
    <cellStyle name="Normal 11 10 6 2 3" xfId="17381"/>
    <cellStyle name="Normal 11 10 6 3" xfId="7871"/>
    <cellStyle name="Normal 11 10 6 3 2" xfId="20287"/>
    <cellStyle name="Normal 11 10 6 4" xfId="15152"/>
    <cellStyle name="Normal 11 10 7" xfId="1644"/>
    <cellStyle name="Normal 11 10 7 2" xfId="4950"/>
    <cellStyle name="Normal 11 10 7 2 2" xfId="11429"/>
    <cellStyle name="Normal 11 10 7 2 2 2" xfId="23817"/>
    <cellStyle name="Normal 11 10 7 2 3" xfId="17382"/>
    <cellStyle name="Normal 11 10 7 3" xfId="7872"/>
    <cellStyle name="Normal 11 10 7 3 2" xfId="20288"/>
    <cellStyle name="Normal 11 10 7 4" xfId="15153"/>
    <cellStyle name="Normal 11 10 8" xfId="1645"/>
    <cellStyle name="Normal 11 10 8 2" xfId="4951"/>
    <cellStyle name="Normal 11 10 8 2 2" xfId="11430"/>
    <cellStyle name="Normal 11 10 8 2 2 2" xfId="23818"/>
    <cellStyle name="Normal 11 10 8 2 3" xfId="17383"/>
    <cellStyle name="Normal 11 10 8 3" xfId="7873"/>
    <cellStyle name="Normal 11 10 8 3 2" xfId="20289"/>
    <cellStyle name="Normal 11 10 8 4" xfId="15154"/>
    <cellStyle name="Normal 11 10 9" xfId="1646"/>
    <cellStyle name="Normal 11 10 9 2" xfId="4952"/>
    <cellStyle name="Normal 11 10 9 2 2" xfId="11431"/>
    <cellStyle name="Normal 11 10 9 2 2 2" xfId="23819"/>
    <cellStyle name="Normal 11 10 9 2 3" xfId="17384"/>
    <cellStyle name="Normal 11 10 9 3" xfId="7874"/>
    <cellStyle name="Normal 11 10 9 3 2" xfId="20290"/>
    <cellStyle name="Normal 11 10 9 4" xfId="15155"/>
    <cellStyle name="Normal 11 10_Alumina Prices" xfId="1647"/>
    <cellStyle name="Normal 11 11" xfId="1648"/>
    <cellStyle name="Normal 11 11 10" xfId="1649"/>
    <cellStyle name="Normal 11 11 10 2" xfId="4954"/>
    <cellStyle name="Normal 11 11 10 2 2" xfId="11433"/>
    <cellStyle name="Normal 11 11 10 2 2 2" xfId="23821"/>
    <cellStyle name="Normal 11 11 10 2 3" xfId="17386"/>
    <cellStyle name="Normal 11 11 10 3" xfId="7876"/>
    <cellStyle name="Normal 11 11 10 3 2" xfId="20292"/>
    <cellStyle name="Normal 11 11 10 4" xfId="15157"/>
    <cellStyle name="Normal 11 11 11" xfId="1650"/>
    <cellStyle name="Normal 11 11 11 2" xfId="4955"/>
    <cellStyle name="Normal 11 11 11 2 2" xfId="11434"/>
    <cellStyle name="Normal 11 11 11 2 2 2" xfId="23822"/>
    <cellStyle name="Normal 11 11 11 2 3" xfId="17387"/>
    <cellStyle name="Normal 11 11 11 3" xfId="7877"/>
    <cellStyle name="Normal 11 11 11 3 2" xfId="20293"/>
    <cellStyle name="Normal 11 11 11 4" xfId="15158"/>
    <cellStyle name="Normal 11 11 12" xfId="1651"/>
    <cellStyle name="Normal 11 11 12 2" xfId="4956"/>
    <cellStyle name="Normal 11 11 12 2 2" xfId="11435"/>
    <cellStyle name="Normal 11 11 12 2 2 2" xfId="23823"/>
    <cellStyle name="Normal 11 11 12 2 3" xfId="17388"/>
    <cellStyle name="Normal 11 11 12 3" xfId="7878"/>
    <cellStyle name="Normal 11 11 12 3 2" xfId="20294"/>
    <cellStyle name="Normal 11 11 12 4" xfId="15159"/>
    <cellStyle name="Normal 11 11 13" xfId="1652"/>
    <cellStyle name="Normal 11 11 13 2" xfId="4957"/>
    <cellStyle name="Normal 11 11 13 2 2" xfId="11436"/>
    <cellStyle name="Normal 11 11 13 2 2 2" xfId="23824"/>
    <cellStyle name="Normal 11 11 13 2 3" xfId="17389"/>
    <cellStyle name="Normal 11 11 13 3" xfId="7879"/>
    <cellStyle name="Normal 11 11 13 3 2" xfId="20295"/>
    <cellStyle name="Normal 11 11 13 4" xfId="15160"/>
    <cellStyle name="Normal 11 11 14" xfId="4953"/>
    <cellStyle name="Normal 11 11 14 2" xfId="11432"/>
    <cellStyle name="Normal 11 11 14 2 2" xfId="23820"/>
    <cellStyle name="Normal 11 11 14 3" xfId="17385"/>
    <cellStyle name="Normal 11 11 15" xfId="7875"/>
    <cellStyle name="Normal 11 11 15 2" xfId="20291"/>
    <cellStyle name="Normal 11 11 16" xfId="15156"/>
    <cellStyle name="Normal 11 11 2" xfId="1653"/>
    <cellStyle name="Normal 11 11 2 2" xfId="4958"/>
    <cellStyle name="Normal 11 11 2 2 2" xfId="10246"/>
    <cellStyle name="Normal 11 11 2 2 2 2" xfId="22647"/>
    <cellStyle name="Normal 11 11 2 2 3" xfId="17390"/>
    <cellStyle name="Normal 11 11 2 3" xfId="10541"/>
    <cellStyle name="Normal 11 11 2 3 2" xfId="22942"/>
    <cellStyle name="Normal 11 11 2 4" xfId="7880"/>
    <cellStyle name="Normal 11 11 2 4 2" xfId="20296"/>
    <cellStyle name="Normal 11 11 2 5" xfId="15161"/>
    <cellStyle name="Normal 11 11 2_LNG &amp; LPG rework" xfId="30165"/>
    <cellStyle name="Normal 11 11 3" xfId="1654"/>
    <cellStyle name="Normal 11 11 3 2" xfId="4959"/>
    <cellStyle name="Normal 11 11 3 2 2" xfId="10337"/>
    <cellStyle name="Normal 11 11 3 2 2 2" xfId="22738"/>
    <cellStyle name="Normal 11 11 3 2 3" xfId="17391"/>
    <cellStyle name="Normal 11 11 3 3" xfId="10728"/>
    <cellStyle name="Normal 11 11 3 3 2" xfId="23129"/>
    <cellStyle name="Normal 11 11 3 4" xfId="7881"/>
    <cellStyle name="Normal 11 11 3 4 2" xfId="20297"/>
    <cellStyle name="Normal 11 11 3 5" xfId="15162"/>
    <cellStyle name="Normal 11 11 3_LNG &amp; LPG rework" xfId="30215"/>
    <cellStyle name="Normal 11 11 4" xfId="1655"/>
    <cellStyle name="Normal 11 11 4 2" xfId="4960"/>
    <cellStyle name="Normal 11 11 4 2 2" xfId="11437"/>
    <cellStyle name="Normal 11 11 4 2 2 2" xfId="23825"/>
    <cellStyle name="Normal 11 11 4 2 3" xfId="17392"/>
    <cellStyle name="Normal 11 11 4 3" xfId="7882"/>
    <cellStyle name="Normal 11 11 4 3 2" xfId="20298"/>
    <cellStyle name="Normal 11 11 4 4" xfId="15163"/>
    <cellStyle name="Normal 11 11 5" xfId="1656"/>
    <cellStyle name="Normal 11 11 5 2" xfId="4961"/>
    <cellStyle name="Normal 11 11 5 2 2" xfId="11438"/>
    <cellStyle name="Normal 11 11 5 2 2 2" xfId="23826"/>
    <cellStyle name="Normal 11 11 5 2 3" xfId="17393"/>
    <cellStyle name="Normal 11 11 5 3" xfId="7883"/>
    <cellStyle name="Normal 11 11 5 3 2" xfId="20299"/>
    <cellStyle name="Normal 11 11 5 4" xfId="15164"/>
    <cellStyle name="Normal 11 11 6" xfId="1657"/>
    <cellStyle name="Normal 11 11 6 2" xfId="4962"/>
    <cellStyle name="Normal 11 11 6 2 2" xfId="11439"/>
    <cellStyle name="Normal 11 11 6 2 2 2" xfId="23827"/>
    <cellStyle name="Normal 11 11 6 2 3" xfId="17394"/>
    <cellStyle name="Normal 11 11 6 3" xfId="7884"/>
    <cellStyle name="Normal 11 11 6 3 2" xfId="20300"/>
    <cellStyle name="Normal 11 11 6 4" xfId="15165"/>
    <cellStyle name="Normal 11 11 7" xfId="1658"/>
    <cellStyle name="Normal 11 11 7 2" xfId="4963"/>
    <cellStyle name="Normal 11 11 7 2 2" xfId="11440"/>
    <cellStyle name="Normal 11 11 7 2 2 2" xfId="23828"/>
    <cellStyle name="Normal 11 11 7 2 3" xfId="17395"/>
    <cellStyle name="Normal 11 11 7 3" xfId="7885"/>
    <cellStyle name="Normal 11 11 7 3 2" xfId="20301"/>
    <cellStyle name="Normal 11 11 7 4" xfId="15166"/>
    <cellStyle name="Normal 11 11 8" xfId="1659"/>
    <cellStyle name="Normal 11 11 8 2" xfId="4964"/>
    <cellStyle name="Normal 11 11 8 2 2" xfId="11441"/>
    <cellStyle name="Normal 11 11 8 2 2 2" xfId="23829"/>
    <cellStyle name="Normal 11 11 8 2 3" xfId="17396"/>
    <cellStyle name="Normal 11 11 8 3" xfId="7886"/>
    <cellStyle name="Normal 11 11 8 3 2" xfId="20302"/>
    <cellStyle name="Normal 11 11 8 4" xfId="15167"/>
    <cellStyle name="Normal 11 11 9" xfId="1660"/>
    <cellStyle name="Normal 11 11 9 2" xfId="4965"/>
    <cellStyle name="Normal 11 11 9 2 2" xfId="11442"/>
    <cellStyle name="Normal 11 11 9 2 2 2" xfId="23830"/>
    <cellStyle name="Normal 11 11 9 2 3" xfId="17397"/>
    <cellStyle name="Normal 11 11 9 3" xfId="7887"/>
    <cellStyle name="Normal 11 11 9 3 2" xfId="20303"/>
    <cellStyle name="Normal 11 11 9 4" xfId="15168"/>
    <cellStyle name="Normal 11 11_Alumina Prices" xfId="1661"/>
    <cellStyle name="Normal 11 12" xfId="1662"/>
    <cellStyle name="Normal 11 12 10" xfId="1663"/>
    <cellStyle name="Normal 11 12 10 2" xfId="4967"/>
    <cellStyle name="Normal 11 12 10 2 2" xfId="11444"/>
    <cellStyle name="Normal 11 12 10 2 2 2" xfId="23832"/>
    <cellStyle name="Normal 11 12 10 2 3" xfId="17399"/>
    <cellStyle name="Normal 11 12 10 3" xfId="7889"/>
    <cellStyle name="Normal 11 12 10 3 2" xfId="20305"/>
    <cellStyle name="Normal 11 12 10 4" xfId="15170"/>
    <cellStyle name="Normal 11 12 11" xfId="1664"/>
    <cellStyle name="Normal 11 12 11 2" xfId="4968"/>
    <cellStyle name="Normal 11 12 11 2 2" xfId="11445"/>
    <cellStyle name="Normal 11 12 11 2 2 2" xfId="23833"/>
    <cellStyle name="Normal 11 12 11 2 3" xfId="17400"/>
    <cellStyle name="Normal 11 12 11 3" xfId="7890"/>
    <cellStyle name="Normal 11 12 11 3 2" xfId="20306"/>
    <cellStyle name="Normal 11 12 11 4" xfId="15171"/>
    <cellStyle name="Normal 11 12 12" xfId="1665"/>
    <cellStyle name="Normal 11 12 12 2" xfId="4969"/>
    <cellStyle name="Normal 11 12 12 2 2" xfId="11446"/>
    <cellStyle name="Normal 11 12 12 2 2 2" xfId="23834"/>
    <cellStyle name="Normal 11 12 12 2 3" xfId="17401"/>
    <cellStyle name="Normal 11 12 12 3" xfId="7891"/>
    <cellStyle name="Normal 11 12 12 3 2" xfId="20307"/>
    <cellStyle name="Normal 11 12 12 4" xfId="15172"/>
    <cellStyle name="Normal 11 12 13" xfId="1666"/>
    <cellStyle name="Normal 11 12 13 2" xfId="4970"/>
    <cellStyle name="Normal 11 12 13 2 2" xfId="11447"/>
    <cellStyle name="Normal 11 12 13 2 2 2" xfId="23835"/>
    <cellStyle name="Normal 11 12 13 2 3" xfId="17402"/>
    <cellStyle name="Normal 11 12 13 3" xfId="7892"/>
    <cellStyle name="Normal 11 12 13 3 2" xfId="20308"/>
    <cellStyle name="Normal 11 12 13 4" xfId="15173"/>
    <cellStyle name="Normal 11 12 14" xfId="4966"/>
    <cellStyle name="Normal 11 12 14 2" xfId="11443"/>
    <cellStyle name="Normal 11 12 14 2 2" xfId="23831"/>
    <cellStyle name="Normal 11 12 14 3" xfId="17398"/>
    <cellStyle name="Normal 11 12 15" xfId="7888"/>
    <cellStyle name="Normal 11 12 15 2" xfId="20304"/>
    <cellStyle name="Normal 11 12 16" xfId="15169"/>
    <cellStyle name="Normal 11 12 2" xfId="1667"/>
    <cellStyle name="Normal 11 12 2 2" xfId="4971"/>
    <cellStyle name="Normal 11 12 2 2 2" xfId="10251"/>
    <cellStyle name="Normal 11 12 2 2 2 2" xfId="22652"/>
    <cellStyle name="Normal 11 12 2 2 3" xfId="17403"/>
    <cellStyle name="Normal 11 12 2 3" xfId="10546"/>
    <cellStyle name="Normal 11 12 2 3 2" xfId="22947"/>
    <cellStyle name="Normal 11 12 2 4" xfId="7893"/>
    <cellStyle name="Normal 11 12 2 4 2" xfId="20309"/>
    <cellStyle name="Normal 11 12 2 5" xfId="15174"/>
    <cellStyle name="Normal 11 12 2_LNG &amp; LPG rework" xfId="30216"/>
    <cellStyle name="Normal 11 12 3" xfId="1668"/>
    <cellStyle name="Normal 11 12 3 2" xfId="4972"/>
    <cellStyle name="Normal 11 12 3 2 2" xfId="10342"/>
    <cellStyle name="Normal 11 12 3 2 2 2" xfId="22743"/>
    <cellStyle name="Normal 11 12 3 2 3" xfId="17404"/>
    <cellStyle name="Normal 11 12 3 3" xfId="10733"/>
    <cellStyle name="Normal 11 12 3 3 2" xfId="23134"/>
    <cellStyle name="Normal 11 12 3 4" xfId="7894"/>
    <cellStyle name="Normal 11 12 3 4 2" xfId="20310"/>
    <cellStyle name="Normal 11 12 3 5" xfId="15175"/>
    <cellStyle name="Normal 11 12 3_LNG &amp; LPG rework" xfId="30217"/>
    <cellStyle name="Normal 11 12 4" xfId="1669"/>
    <cellStyle name="Normal 11 12 4 2" xfId="4973"/>
    <cellStyle name="Normal 11 12 4 2 2" xfId="11448"/>
    <cellStyle name="Normal 11 12 4 2 2 2" xfId="23836"/>
    <cellStyle name="Normal 11 12 4 2 3" xfId="17405"/>
    <cellStyle name="Normal 11 12 4 3" xfId="7895"/>
    <cellStyle name="Normal 11 12 4 3 2" xfId="20311"/>
    <cellStyle name="Normal 11 12 4 4" xfId="15176"/>
    <cellStyle name="Normal 11 12 5" xfId="1670"/>
    <cellStyle name="Normal 11 12 5 2" xfId="4974"/>
    <cellStyle name="Normal 11 12 5 2 2" xfId="11449"/>
    <cellStyle name="Normal 11 12 5 2 2 2" xfId="23837"/>
    <cellStyle name="Normal 11 12 5 2 3" xfId="17406"/>
    <cellStyle name="Normal 11 12 5 3" xfId="7896"/>
    <cellStyle name="Normal 11 12 5 3 2" xfId="20312"/>
    <cellStyle name="Normal 11 12 5 4" xfId="15177"/>
    <cellStyle name="Normal 11 12 6" xfId="1671"/>
    <cellStyle name="Normal 11 12 6 2" xfId="4975"/>
    <cellStyle name="Normal 11 12 6 2 2" xfId="11450"/>
    <cellStyle name="Normal 11 12 6 2 2 2" xfId="23838"/>
    <cellStyle name="Normal 11 12 6 2 3" xfId="17407"/>
    <cellStyle name="Normal 11 12 6 3" xfId="7897"/>
    <cellStyle name="Normal 11 12 6 3 2" xfId="20313"/>
    <cellStyle name="Normal 11 12 6 4" xfId="15178"/>
    <cellStyle name="Normal 11 12 7" xfId="1672"/>
    <cellStyle name="Normal 11 12 7 2" xfId="4976"/>
    <cellStyle name="Normal 11 12 7 2 2" xfId="11451"/>
    <cellStyle name="Normal 11 12 7 2 2 2" xfId="23839"/>
    <cellStyle name="Normal 11 12 7 2 3" xfId="17408"/>
    <cellStyle name="Normal 11 12 7 3" xfId="7898"/>
    <cellStyle name="Normal 11 12 7 3 2" xfId="20314"/>
    <cellStyle name="Normal 11 12 7 4" xfId="15179"/>
    <cellStyle name="Normal 11 12 8" xfId="1673"/>
    <cellStyle name="Normal 11 12 8 2" xfId="4977"/>
    <cellStyle name="Normal 11 12 8 2 2" xfId="11452"/>
    <cellStyle name="Normal 11 12 8 2 2 2" xfId="23840"/>
    <cellStyle name="Normal 11 12 8 2 3" xfId="17409"/>
    <cellStyle name="Normal 11 12 8 3" xfId="7899"/>
    <cellStyle name="Normal 11 12 8 3 2" xfId="20315"/>
    <cellStyle name="Normal 11 12 8 4" xfId="15180"/>
    <cellStyle name="Normal 11 12 9" xfId="1674"/>
    <cellStyle name="Normal 11 12 9 2" xfId="4978"/>
    <cellStyle name="Normal 11 12 9 2 2" xfId="11453"/>
    <cellStyle name="Normal 11 12 9 2 2 2" xfId="23841"/>
    <cellStyle name="Normal 11 12 9 2 3" xfId="17410"/>
    <cellStyle name="Normal 11 12 9 3" xfId="7900"/>
    <cellStyle name="Normal 11 12 9 3 2" xfId="20316"/>
    <cellStyle name="Normal 11 12 9 4" xfId="15181"/>
    <cellStyle name="Normal 11 12_Alumina Prices" xfId="1675"/>
    <cellStyle name="Normal 11 13" xfId="1676"/>
    <cellStyle name="Normal 11 13 10" xfId="1677"/>
    <cellStyle name="Normal 11 13 10 2" xfId="4980"/>
    <cellStyle name="Normal 11 13 10 2 2" xfId="11455"/>
    <cellStyle name="Normal 11 13 10 2 2 2" xfId="23843"/>
    <cellStyle name="Normal 11 13 10 2 3" xfId="17412"/>
    <cellStyle name="Normal 11 13 10 3" xfId="7902"/>
    <cellStyle name="Normal 11 13 10 3 2" xfId="20318"/>
    <cellStyle name="Normal 11 13 10 4" xfId="15183"/>
    <cellStyle name="Normal 11 13 11" xfId="1678"/>
    <cellStyle name="Normal 11 13 11 2" xfId="4981"/>
    <cellStyle name="Normal 11 13 11 2 2" xfId="11456"/>
    <cellStyle name="Normal 11 13 11 2 2 2" xfId="23844"/>
    <cellStyle name="Normal 11 13 11 2 3" xfId="17413"/>
    <cellStyle name="Normal 11 13 11 3" xfId="7903"/>
    <cellStyle name="Normal 11 13 11 3 2" xfId="20319"/>
    <cellStyle name="Normal 11 13 11 4" xfId="15184"/>
    <cellStyle name="Normal 11 13 12" xfId="1679"/>
    <cellStyle name="Normal 11 13 12 2" xfId="4982"/>
    <cellStyle name="Normal 11 13 12 2 2" xfId="11457"/>
    <cellStyle name="Normal 11 13 12 2 2 2" xfId="23845"/>
    <cellStyle name="Normal 11 13 12 2 3" xfId="17414"/>
    <cellStyle name="Normal 11 13 12 3" xfId="7904"/>
    <cellStyle name="Normal 11 13 12 3 2" xfId="20320"/>
    <cellStyle name="Normal 11 13 12 4" xfId="15185"/>
    <cellStyle name="Normal 11 13 13" xfId="4979"/>
    <cellStyle name="Normal 11 13 13 2" xfId="11454"/>
    <cellStyle name="Normal 11 13 13 2 2" xfId="23842"/>
    <cellStyle name="Normal 11 13 13 3" xfId="17411"/>
    <cellStyle name="Normal 11 13 14" xfId="7901"/>
    <cellStyle name="Normal 11 13 14 2" xfId="20317"/>
    <cellStyle name="Normal 11 13 15" xfId="15182"/>
    <cellStyle name="Normal 11 13 2" xfId="1680"/>
    <cellStyle name="Normal 11 13 2 2" xfId="4983"/>
    <cellStyle name="Normal 11 13 2 2 2" xfId="10255"/>
    <cellStyle name="Normal 11 13 2 2 2 2" xfId="22656"/>
    <cellStyle name="Normal 11 13 2 2 3" xfId="17415"/>
    <cellStyle name="Normal 11 13 2 3" xfId="10550"/>
    <cellStyle name="Normal 11 13 2 3 2" xfId="22951"/>
    <cellStyle name="Normal 11 13 2 4" xfId="7905"/>
    <cellStyle name="Normal 11 13 2 4 2" xfId="20321"/>
    <cellStyle name="Normal 11 13 2 5" xfId="15186"/>
    <cellStyle name="Normal 11 13 2_LNG &amp; LPG rework" xfId="30218"/>
    <cellStyle name="Normal 11 13 3" xfId="1681"/>
    <cellStyle name="Normal 11 13 3 2" xfId="4984"/>
    <cellStyle name="Normal 11 13 3 2 2" xfId="10346"/>
    <cellStyle name="Normal 11 13 3 2 2 2" xfId="22747"/>
    <cellStyle name="Normal 11 13 3 2 3" xfId="17416"/>
    <cellStyle name="Normal 11 13 3 3" xfId="10737"/>
    <cellStyle name="Normal 11 13 3 3 2" xfId="23138"/>
    <cellStyle name="Normal 11 13 3 4" xfId="7906"/>
    <cellStyle name="Normal 11 13 3 4 2" xfId="20322"/>
    <cellStyle name="Normal 11 13 3 5" xfId="15187"/>
    <cellStyle name="Normal 11 13 3_LNG &amp; LPG rework" xfId="30219"/>
    <cellStyle name="Normal 11 13 4" xfId="1682"/>
    <cellStyle name="Normal 11 13 4 2" xfId="4985"/>
    <cellStyle name="Normal 11 13 4 2 2" xfId="11458"/>
    <cellStyle name="Normal 11 13 4 2 2 2" xfId="23846"/>
    <cellStyle name="Normal 11 13 4 2 3" xfId="17417"/>
    <cellStyle name="Normal 11 13 4 3" xfId="7907"/>
    <cellStyle name="Normal 11 13 4 3 2" xfId="20323"/>
    <cellStyle name="Normal 11 13 4 4" xfId="15188"/>
    <cellStyle name="Normal 11 13 5" xfId="1683"/>
    <cellStyle name="Normal 11 13 5 2" xfId="4986"/>
    <cellStyle name="Normal 11 13 5 2 2" xfId="11459"/>
    <cellStyle name="Normal 11 13 5 2 2 2" xfId="23847"/>
    <cellStyle name="Normal 11 13 5 2 3" xfId="17418"/>
    <cellStyle name="Normal 11 13 5 3" xfId="7908"/>
    <cellStyle name="Normal 11 13 5 3 2" xfId="20324"/>
    <cellStyle name="Normal 11 13 5 4" xfId="15189"/>
    <cellStyle name="Normal 11 13 6" xfId="1684"/>
    <cellStyle name="Normal 11 13 6 2" xfId="4987"/>
    <cellStyle name="Normal 11 13 6 2 2" xfId="11460"/>
    <cellStyle name="Normal 11 13 6 2 2 2" xfId="23848"/>
    <cellStyle name="Normal 11 13 6 2 3" xfId="17419"/>
    <cellStyle name="Normal 11 13 6 3" xfId="7909"/>
    <cellStyle name="Normal 11 13 6 3 2" xfId="20325"/>
    <cellStyle name="Normal 11 13 6 4" xfId="15190"/>
    <cellStyle name="Normal 11 13 7" xfId="1685"/>
    <cellStyle name="Normal 11 13 7 2" xfId="4988"/>
    <cellStyle name="Normal 11 13 7 2 2" xfId="11461"/>
    <cellStyle name="Normal 11 13 7 2 2 2" xfId="23849"/>
    <cellStyle name="Normal 11 13 7 2 3" xfId="17420"/>
    <cellStyle name="Normal 11 13 7 3" xfId="7910"/>
    <cellStyle name="Normal 11 13 7 3 2" xfId="20326"/>
    <cellStyle name="Normal 11 13 7 4" xfId="15191"/>
    <cellStyle name="Normal 11 13 8" xfId="1686"/>
    <cellStyle name="Normal 11 13 8 2" xfId="4989"/>
    <cellStyle name="Normal 11 13 8 2 2" xfId="11462"/>
    <cellStyle name="Normal 11 13 8 2 2 2" xfId="23850"/>
    <cellStyle name="Normal 11 13 8 2 3" xfId="17421"/>
    <cellStyle name="Normal 11 13 8 3" xfId="7911"/>
    <cellStyle name="Normal 11 13 8 3 2" xfId="20327"/>
    <cellStyle name="Normal 11 13 8 4" xfId="15192"/>
    <cellStyle name="Normal 11 13 9" xfId="1687"/>
    <cellStyle name="Normal 11 13 9 2" xfId="4990"/>
    <cellStyle name="Normal 11 13 9 2 2" xfId="11463"/>
    <cellStyle name="Normal 11 13 9 2 2 2" xfId="23851"/>
    <cellStyle name="Normal 11 13 9 2 3" xfId="17422"/>
    <cellStyle name="Normal 11 13 9 3" xfId="7912"/>
    <cellStyle name="Normal 11 13 9 3 2" xfId="20328"/>
    <cellStyle name="Normal 11 13 9 4" xfId="15193"/>
    <cellStyle name="Normal 11 13_Alumina Prices" xfId="1688"/>
    <cellStyle name="Normal 11 14" xfId="1689"/>
    <cellStyle name="Normal 11 14 10" xfId="1690"/>
    <cellStyle name="Normal 11 14 10 2" xfId="4992"/>
    <cellStyle name="Normal 11 14 10 2 2" xfId="11465"/>
    <cellStyle name="Normal 11 14 10 2 2 2" xfId="23853"/>
    <cellStyle name="Normal 11 14 10 2 3" xfId="17424"/>
    <cellStyle name="Normal 11 14 10 3" xfId="7914"/>
    <cellStyle name="Normal 11 14 10 3 2" xfId="20330"/>
    <cellStyle name="Normal 11 14 10 4" xfId="15195"/>
    <cellStyle name="Normal 11 14 11" xfId="1691"/>
    <cellStyle name="Normal 11 14 11 2" xfId="4993"/>
    <cellStyle name="Normal 11 14 11 2 2" xfId="11466"/>
    <cellStyle name="Normal 11 14 11 2 2 2" xfId="23854"/>
    <cellStyle name="Normal 11 14 11 2 3" xfId="17425"/>
    <cellStyle name="Normal 11 14 11 3" xfId="7915"/>
    <cellStyle name="Normal 11 14 11 3 2" xfId="20331"/>
    <cellStyle name="Normal 11 14 11 4" xfId="15196"/>
    <cellStyle name="Normal 11 14 12" xfId="1692"/>
    <cellStyle name="Normal 11 14 12 2" xfId="4994"/>
    <cellStyle name="Normal 11 14 12 2 2" xfId="11467"/>
    <cellStyle name="Normal 11 14 12 2 2 2" xfId="23855"/>
    <cellStyle name="Normal 11 14 12 2 3" xfId="17426"/>
    <cellStyle name="Normal 11 14 12 3" xfId="7916"/>
    <cellStyle name="Normal 11 14 12 3 2" xfId="20332"/>
    <cellStyle name="Normal 11 14 12 4" xfId="15197"/>
    <cellStyle name="Normal 11 14 13" xfId="4991"/>
    <cellStyle name="Normal 11 14 13 2" xfId="11464"/>
    <cellStyle name="Normal 11 14 13 2 2" xfId="23852"/>
    <cellStyle name="Normal 11 14 13 3" xfId="17423"/>
    <cellStyle name="Normal 11 14 14" xfId="7913"/>
    <cellStyle name="Normal 11 14 14 2" xfId="20329"/>
    <cellStyle name="Normal 11 14 15" xfId="15194"/>
    <cellStyle name="Normal 11 14 2" xfId="1693"/>
    <cellStyle name="Normal 11 14 2 2" xfId="4995"/>
    <cellStyle name="Normal 11 14 2 2 2" xfId="10259"/>
    <cellStyle name="Normal 11 14 2 2 2 2" xfId="22660"/>
    <cellStyle name="Normal 11 14 2 2 3" xfId="17427"/>
    <cellStyle name="Normal 11 14 2 3" xfId="10554"/>
    <cellStyle name="Normal 11 14 2 3 2" xfId="22955"/>
    <cellStyle name="Normal 11 14 2 4" xfId="7917"/>
    <cellStyle name="Normal 11 14 2 4 2" xfId="20333"/>
    <cellStyle name="Normal 11 14 2 5" xfId="15198"/>
    <cellStyle name="Normal 11 14 2_LNG &amp; LPG rework" xfId="30220"/>
    <cellStyle name="Normal 11 14 3" xfId="1694"/>
    <cellStyle name="Normal 11 14 3 2" xfId="4996"/>
    <cellStyle name="Normal 11 14 3 2 2" xfId="10350"/>
    <cellStyle name="Normal 11 14 3 2 2 2" xfId="22751"/>
    <cellStyle name="Normal 11 14 3 2 3" xfId="17428"/>
    <cellStyle name="Normal 11 14 3 3" xfId="10741"/>
    <cellStyle name="Normal 11 14 3 3 2" xfId="23142"/>
    <cellStyle name="Normal 11 14 3 4" xfId="7918"/>
    <cellStyle name="Normal 11 14 3 4 2" xfId="20334"/>
    <cellStyle name="Normal 11 14 3 5" xfId="15199"/>
    <cellStyle name="Normal 11 14 3_LNG &amp; LPG rework" xfId="30164"/>
    <cellStyle name="Normal 11 14 4" xfId="1695"/>
    <cellStyle name="Normal 11 14 4 2" xfId="4997"/>
    <cellStyle name="Normal 11 14 4 2 2" xfId="11468"/>
    <cellStyle name="Normal 11 14 4 2 2 2" xfId="23856"/>
    <cellStyle name="Normal 11 14 4 2 3" xfId="17429"/>
    <cellStyle name="Normal 11 14 4 3" xfId="7919"/>
    <cellStyle name="Normal 11 14 4 3 2" xfId="20335"/>
    <cellStyle name="Normal 11 14 4 4" xfId="15200"/>
    <cellStyle name="Normal 11 14 5" xfId="1696"/>
    <cellStyle name="Normal 11 14 5 2" xfId="4998"/>
    <cellStyle name="Normal 11 14 5 2 2" xfId="11469"/>
    <cellStyle name="Normal 11 14 5 2 2 2" xfId="23857"/>
    <cellStyle name="Normal 11 14 5 2 3" xfId="17430"/>
    <cellStyle name="Normal 11 14 5 3" xfId="7920"/>
    <cellStyle name="Normal 11 14 5 3 2" xfId="20336"/>
    <cellStyle name="Normal 11 14 5 4" xfId="15201"/>
    <cellStyle name="Normal 11 14 6" xfId="1697"/>
    <cellStyle name="Normal 11 14 6 2" xfId="4999"/>
    <cellStyle name="Normal 11 14 6 2 2" xfId="11470"/>
    <cellStyle name="Normal 11 14 6 2 2 2" xfId="23858"/>
    <cellStyle name="Normal 11 14 6 2 3" xfId="17431"/>
    <cellStyle name="Normal 11 14 6 3" xfId="7921"/>
    <cellStyle name="Normal 11 14 6 3 2" xfId="20337"/>
    <cellStyle name="Normal 11 14 6 4" xfId="15202"/>
    <cellStyle name="Normal 11 14 7" xfId="1698"/>
    <cellStyle name="Normal 11 14 7 2" xfId="5000"/>
    <cellStyle name="Normal 11 14 7 2 2" xfId="11471"/>
    <cellStyle name="Normal 11 14 7 2 2 2" xfId="23859"/>
    <cellStyle name="Normal 11 14 7 2 3" xfId="17432"/>
    <cellStyle name="Normal 11 14 7 3" xfId="7922"/>
    <cellStyle name="Normal 11 14 7 3 2" xfId="20338"/>
    <cellStyle name="Normal 11 14 7 4" xfId="15203"/>
    <cellStyle name="Normal 11 14 8" xfId="1699"/>
    <cellStyle name="Normal 11 14 8 2" xfId="5001"/>
    <cellStyle name="Normal 11 14 8 2 2" xfId="11472"/>
    <cellStyle name="Normal 11 14 8 2 2 2" xfId="23860"/>
    <cellStyle name="Normal 11 14 8 2 3" xfId="17433"/>
    <cellStyle name="Normal 11 14 8 3" xfId="7923"/>
    <cellStyle name="Normal 11 14 8 3 2" xfId="20339"/>
    <cellStyle name="Normal 11 14 8 4" xfId="15204"/>
    <cellStyle name="Normal 11 14 9" xfId="1700"/>
    <cellStyle name="Normal 11 14 9 2" xfId="5002"/>
    <cellStyle name="Normal 11 14 9 2 2" xfId="11473"/>
    <cellStyle name="Normal 11 14 9 2 2 2" xfId="23861"/>
    <cellStyle name="Normal 11 14 9 2 3" xfId="17434"/>
    <cellStyle name="Normal 11 14 9 3" xfId="7924"/>
    <cellStyle name="Normal 11 14 9 3 2" xfId="20340"/>
    <cellStyle name="Normal 11 14 9 4" xfId="15205"/>
    <cellStyle name="Normal 11 14_Alumina Prices" xfId="1701"/>
    <cellStyle name="Normal 11 15" xfId="1702"/>
    <cellStyle name="Normal 11 15 10" xfId="1703"/>
    <cellStyle name="Normal 11 15 10 2" xfId="5003"/>
    <cellStyle name="Normal 11 15 10 2 2" xfId="11474"/>
    <cellStyle name="Normal 11 15 10 2 2 2" xfId="23862"/>
    <cellStyle name="Normal 11 15 10 2 3" xfId="17435"/>
    <cellStyle name="Normal 11 15 10 3" xfId="7925"/>
    <cellStyle name="Normal 11 15 10 3 2" xfId="20341"/>
    <cellStyle name="Normal 11 15 10 4" xfId="15206"/>
    <cellStyle name="Normal 11 15 11" xfId="1704"/>
    <cellStyle name="Normal 11 15 11 2" xfId="5004"/>
    <cellStyle name="Normal 11 15 11 2 2" xfId="11475"/>
    <cellStyle name="Normal 11 15 11 2 2 2" xfId="23863"/>
    <cellStyle name="Normal 11 15 11 2 3" xfId="17436"/>
    <cellStyle name="Normal 11 15 11 3" xfId="7926"/>
    <cellStyle name="Normal 11 15 11 3 2" xfId="20342"/>
    <cellStyle name="Normal 11 15 11 4" xfId="15207"/>
    <cellStyle name="Normal 11 15 12" xfId="3641"/>
    <cellStyle name="Normal 11 15 12 2" xfId="28342"/>
    <cellStyle name="Normal 11 15 12 3" xfId="27666"/>
    <cellStyle name="Normal 11 15 13" xfId="28186"/>
    <cellStyle name="Normal 11 15 14" xfId="27511"/>
    <cellStyle name="Normal 11 15 2" xfId="1705"/>
    <cellStyle name="Normal 11 15 2 2" xfId="5005"/>
    <cellStyle name="Normal 11 15 2 2 2" xfId="10263"/>
    <cellStyle name="Normal 11 15 2 2 2 2" xfId="22664"/>
    <cellStyle name="Normal 11 15 2 2 3" xfId="17437"/>
    <cellStyle name="Normal 11 15 2 3" xfId="10558"/>
    <cellStyle name="Normal 11 15 2 3 2" xfId="22959"/>
    <cellStyle name="Normal 11 15 2 4" xfId="7927"/>
    <cellStyle name="Normal 11 15 2 4 2" xfId="20343"/>
    <cellStyle name="Normal 11 15 2 5" xfId="15208"/>
    <cellStyle name="Normal 11 15 2_LNG &amp; LPG rework" xfId="30221"/>
    <cellStyle name="Normal 11 15 3" xfId="1706"/>
    <cellStyle name="Normal 11 15 3 2" xfId="5006"/>
    <cellStyle name="Normal 11 15 3 2 2" xfId="10354"/>
    <cellStyle name="Normal 11 15 3 2 2 2" xfId="22755"/>
    <cellStyle name="Normal 11 15 3 2 3" xfId="17438"/>
    <cellStyle name="Normal 11 15 3 3" xfId="10745"/>
    <cellStyle name="Normal 11 15 3 3 2" xfId="23146"/>
    <cellStyle name="Normal 11 15 3 4" xfId="7928"/>
    <cellStyle name="Normal 11 15 3 4 2" xfId="20344"/>
    <cellStyle name="Normal 11 15 3 5" xfId="15209"/>
    <cellStyle name="Normal 11 15 3_LNG &amp; LPG rework" xfId="30222"/>
    <cellStyle name="Normal 11 15 4" xfId="1707"/>
    <cellStyle name="Normal 11 15 4 2" xfId="5007"/>
    <cellStyle name="Normal 11 15 4 2 2" xfId="11476"/>
    <cellStyle name="Normal 11 15 4 2 2 2" xfId="23864"/>
    <cellStyle name="Normal 11 15 4 2 3" xfId="17439"/>
    <cellStyle name="Normal 11 15 4 3" xfId="7929"/>
    <cellStyle name="Normal 11 15 4 3 2" xfId="20345"/>
    <cellStyle name="Normal 11 15 4 4" xfId="15210"/>
    <cellStyle name="Normal 11 15 5" xfId="1708"/>
    <cellStyle name="Normal 11 15 5 2" xfId="5008"/>
    <cellStyle name="Normal 11 15 5 2 2" xfId="11477"/>
    <cellStyle name="Normal 11 15 5 2 2 2" xfId="23865"/>
    <cellStyle name="Normal 11 15 5 2 3" xfId="17440"/>
    <cellStyle name="Normal 11 15 5 3" xfId="7930"/>
    <cellStyle name="Normal 11 15 5 3 2" xfId="20346"/>
    <cellStyle name="Normal 11 15 5 4" xfId="15211"/>
    <cellStyle name="Normal 11 15 6" xfId="1709"/>
    <cellStyle name="Normal 11 15 6 2" xfId="5009"/>
    <cellStyle name="Normal 11 15 6 2 2" xfId="11478"/>
    <cellStyle name="Normal 11 15 6 2 2 2" xfId="23866"/>
    <cellStyle name="Normal 11 15 6 2 3" xfId="17441"/>
    <cellStyle name="Normal 11 15 6 3" xfId="7931"/>
    <cellStyle name="Normal 11 15 6 3 2" xfId="20347"/>
    <cellStyle name="Normal 11 15 6 4" xfId="15212"/>
    <cellStyle name="Normal 11 15 7" xfId="1710"/>
    <cellStyle name="Normal 11 15 7 2" xfId="5010"/>
    <cellStyle name="Normal 11 15 7 2 2" xfId="11479"/>
    <cellStyle name="Normal 11 15 7 2 2 2" xfId="23867"/>
    <cellStyle name="Normal 11 15 7 2 3" xfId="17442"/>
    <cellStyle name="Normal 11 15 7 3" xfId="7932"/>
    <cellStyle name="Normal 11 15 7 3 2" xfId="20348"/>
    <cellStyle name="Normal 11 15 7 4" xfId="15213"/>
    <cellStyle name="Normal 11 15 8" xfId="1711"/>
    <cellStyle name="Normal 11 15 8 2" xfId="5011"/>
    <cellStyle name="Normal 11 15 8 2 2" xfId="11480"/>
    <cellStyle name="Normal 11 15 8 2 2 2" xfId="23868"/>
    <cellStyle name="Normal 11 15 8 2 3" xfId="17443"/>
    <cellStyle name="Normal 11 15 8 3" xfId="7933"/>
    <cellStyle name="Normal 11 15 8 3 2" xfId="20349"/>
    <cellStyle name="Normal 11 15 8 4" xfId="15214"/>
    <cellStyle name="Normal 11 15 9" xfId="1712"/>
    <cellStyle name="Normal 11 15 9 2" xfId="5012"/>
    <cellStyle name="Normal 11 15 9 2 2" xfId="11481"/>
    <cellStyle name="Normal 11 15 9 2 2 2" xfId="23869"/>
    <cellStyle name="Normal 11 15 9 2 3" xfId="17444"/>
    <cellStyle name="Normal 11 15 9 3" xfId="7934"/>
    <cellStyle name="Normal 11 15 9 3 2" xfId="20350"/>
    <cellStyle name="Normal 11 15 9 4" xfId="15215"/>
    <cellStyle name="Normal 11 15_Alumina Prices" xfId="1713"/>
    <cellStyle name="Normal 11 16" xfId="1714"/>
    <cellStyle name="Normal 11 16 10" xfId="1715"/>
    <cellStyle name="Normal 11 16 10 2" xfId="5014"/>
    <cellStyle name="Normal 11 16 10 2 2" xfId="11483"/>
    <cellStyle name="Normal 11 16 10 2 2 2" xfId="23871"/>
    <cellStyle name="Normal 11 16 10 2 3" xfId="17446"/>
    <cellStyle name="Normal 11 16 10 3" xfId="7936"/>
    <cellStyle name="Normal 11 16 10 3 2" xfId="20352"/>
    <cellStyle name="Normal 11 16 10 4" xfId="15217"/>
    <cellStyle name="Normal 11 16 11" xfId="5013"/>
    <cellStyle name="Normal 11 16 11 2" xfId="11482"/>
    <cellStyle name="Normal 11 16 11 2 2" xfId="23870"/>
    <cellStyle name="Normal 11 16 11 3" xfId="17445"/>
    <cellStyle name="Normal 11 16 12" xfId="7935"/>
    <cellStyle name="Normal 11 16 12 2" xfId="20351"/>
    <cellStyle name="Normal 11 16 13" xfId="15216"/>
    <cellStyle name="Normal 11 16 2" xfId="1716"/>
    <cellStyle name="Normal 11 16 2 2" xfId="5015"/>
    <cellStyle name="Normal 11 16 2 2 2" xfId="10267"/>
    <cellStyle name="Normal 11 16 2 2 2 2" xfId="22668"/>
    <cellStyle name="Normal 11 16 2 2 3" xfId="17447"/>
    <cellStyle name="Normal 11 16 2 3" xfId="10562"/>
    <cellStyle name="Normal 11 16 2 3 2" xfId="22963"/>
    <cellStyle name="Normal 11 16 2 4" xfId="7937"/>
    <cellStyle name="Normal 11 16 2 4 2" xfId="20353"/>
    <cellStyle name="Normal 11 16 2 5" xfId="15218"/>
    <cellStyle name="Normal 11 16 2_LNG &amp; LPG rework" xfId="30223"/>
    <cellStyle name="Normal 11 16 3" xfId="1717"/>
    <cellStyle name="Normal 11 16 3 2" xfId="5016"/>
    <cellStyle name="Normal 11 16 3 2 2" xfId="10358"/>
    <cellStyle name="Normal 11 16 3 2 2 2" xfId="22759"/>
    <cellStyle name="Normal 11 16 3 2 3" xfId="17448"/>
    <cellStyle name="Normal 11 16 3 3" xfId="10749"/>
    <cellStyle name="Normal 11 16 3 3 2" xfId="23150"/>
    <cellStyle name="Normal 11 16 3 4" xfId="7938"/>
    <cellStyle name="Normal 11 16 3 4 2" xfId="20354"/>
    <cellStyle name="Normal 11 16 3 5" xfId="15219"/>
    <cellStyle name="Normal 11 16 3_LNG &amp; LPG rework" xfId="30224"/>
    <cellStyle name="Normal 11 16 4" xfId="1718"/>
    <cellStyle name="Normal 11 16 4 2" xfId="5017"/>
    <cellStyle name="Normal 11 16 4 2 2" xfId="11484"/>
    <cellStyle name="Normal 11 16 4 2 2 2" xfId="23872"/>
    <cellStyle name="Normal 11 16 4 2 3" xfId="17449"/>
    <cellStyle name="Normal 11 16 4 3" xfId="7939"/>
    <cellStyle name="Normal 11 16 4 3 2" xfId="20355"/>
    <cellStyle name="Normal 11 16 4 4" xfId="15220"/>
    <cellStyle name="Normal 11 16 5" xfId="1719"/>
    <cellStyle name="Normal 11 16 5 2" xfId="5018"/>
    <cellStyle name="Normal 11 16 5 2 2" xfId="11485"/>
    <cellStyle name="Normal 11 16 5 2 2 2" xfId="23873"/>
    <cellStyle name="Normal 11 16 5 2 3" xfId="17450"/>
    <cellStyle name="Normal 11 16 5 3" xfId="7940"/>
    <cellStyle name="Normal 11 16 5 3 2" xfId="20356"/>
    <cellStyle name="Normal 11 16 5 4" xfId="15221"/>
    <cellStyle name="Normal 11 16 6" xfId="1720"/>
    <cellStyle name="Normal 11 16 6 2" xfId="5019"/>
    <cellStyle name="Normal 11 16 6 2 2" xfId="11486"/>
    <cellStyle name="Normal 11 16 6 2 2 2" xfId="23874"/>
    <cellStyle name="Normal 11 16 6 2 3" xfId="17451"/>
    <cellStyle name="Normal 11 16 6 3" xfId="7941"/>
    <cellStyle name="Normal 11 16 6 3 2" xfId="20357"/>
    <cellStyle name="Normal 11 16 6 4" xfId="15222"/>
    <cellStyle name="Normal 11 16 7" xfId="1721"/>
    <cellStyle name="Normal 11 16 7 2" xfId="5020"/>
    <cellStyle name="Normal 11 16 7 2 2" xfId="11487"/>
    <cellStyle name="Normal 11 16 7 2 2 2" xfId="23875"/>
    <cellStyle name="Normal 11 16 7 2 3" xfId="17452"/>
    <cellStyle name="Normal 11 16 7 3" xfId="7942"/>
    <cellStyle name="Normal 11 16 7 3 2" xfId="20358"/>
    <cellStyle name="Normal 11 16 7 4" xfId="15223"/>
    <cellStyle name="Normal 11 16 8" xfId="1722"/>
    <cellStyle name="Normal 11 16 8 2" xfId="5021"/>
    <cellStyle name="Normal 11 16 8 2 2" xfId="11488"/>
    <cellStyle name="Normal 11 16 8 2 2 2" xfId="23876"/>
    <cellStyle name="Normal 11 16 8 2 3" xfId="17453"/>
    <cellStyle name="Normal 11 16 8 3" xfId="7943"/>
    <cellStyle name="Normal 11 16 8 3 2" xfId="20359"/>
    <cellStyle name="Normal 11 16 8 4" xfId="15224"/>
    <cellStyle name="Normal 11 16 9" xfId="1723"/>
    <cellStyle name="Normal 11 16 9 2" xfId="5022"/>
    <cellStyle name="Normal 11 16 9 2 2" xfId="11489"/>
    <cellStyle name="Normal 11 16 9 2 2 2" xfId="23877"/>
    <cellStyle name="Normal 11 16 9 2 3" xfId="17454"/>
    <cellStyle name="Normal 11 16 9 3" xfId="7944"/>
    <cellStyle name="Normal 11 16 9 3 2" xfId="20360"/>
    <cellStyle name="Normal 11 16 9 4" xfId="15225"/>
    <cellStyle name="Normal 11 16_Alumina Prices" xfId="1724"/>
    <cellStyle name="Normal 11 17" xfId="1725"/>
    <cellStyle name="Normal 11 17 10" xfId="5023"/>
    <cellStyle name="Normal 11 17 10 2" xfId="11490"/>
    <cellStyle name="Normal 11 17 10 2 2" xfId="23878"/>
    <cellStyle name="Normal 11 17 10 3" xfId="17455"/>
    <cellStyle name="Normal 11 17 11" xfId="7945"/>
    <cellStyle name="Normal 11 17 11 2" xfId="20361"/>
    <cellStyle name="Normal 11 17 12" xfId="15226"/>
    <cellStyle name="Normal 11 17 2" xfId="1726"/>
    <cellStyle name="Normal 11 17 2 2" xfId="5024"/>
    <cellStyle name="Normal 11 17 2 2 2" xfId="10275"/>
    <cellStyle name="Normal 11 17 2 2 2 2" xfId="22676"/>
    <cellStyle name="Normal 11 17 2 2 3" xfId="17456"/>
    <cellStyle name="Normal 11 17 2 3" xfId="10570"/>
    <cellStyle name="Normal 11 17 2 3 2" xfId="22971"/>
    <cellStyle name="Normal 11 17 2 4" xfId="7946"/>
    <cellStyle name="Normal 11 17 2 4 2" xfId="20362"/>
    <cellStyle name="Normal 11 17 2 5" xfId="15227"/>
    <cellStyle name="Normal 11 17 2_LNG &amp; LPG rework" xfId="30225"/>
    <cellStyle name="Normal 11 17 3" xfId="1727"/>
    <cellStyle name="Normal 11 17 3 2" xfId="5025"/>
    <cellStyle name="Normal 11 17 3 2 2" xfId="10366"/>
    <cellStyle name="Normal 11 17 3 2 2 2" xfId="22767"/>
    <cellStyle name="Normal 11 17 3 2 3" xfId="17457"/>
    <cellStyle name="Normal 11 17 3 3" xfId="10757"/>
    <cellStyle name="Normal 11 17 3 3 2" xfId="23158"/>
    <cellStyle name="Normal 11 17 3 4" xfId="7947"/>
    <cellStyle name="Normal 11 17 3 4 2" xfId="20363"/>
    <cellStyle name="Normal 11 17 3 5" xfId="15228"/>
    <cellStyle name="Normal 11 17 3_LNG &amp; LPG rework" xfId="30163"/>
    <cellStyle name="Normal 11 17 4" xfId="1728"/>
    <cellStyle name="Normal 11 17 4 2" xfId="5026"/>
    <cellStyle name="Normal 11 17 4 2 2" xfId="11491"/>
    <cellStyle name="Normal 11 17 4 2 2 2" xfId="23879"/>
    <cellStyle name="Normal 11 17 4 2 3" xfId="17458"/>
    <cellStyle name="Normal 11 17 4 3" xfId="7948"/>
    <cellStyle name="Normal 11 17 4 3 2" xfId="20364"/>
    <cellStyle name="Normal 11 17 4 4" xfId="15229"/>
    <cellStyle name="Normal 11 17 5" xfId="1729"/>
    <cellStyle name="Normal 11 17 5 2" xfId="5027"/>
    <cellStyle name="Normal 11 17 5 2 2" xfId="11492"/>
    <cellStyle name="Normal 11 17 5 2 2 2" xfId="23880"/>
    <cellStyle name="Normal 11 17 5 2 3" xfId="17459"/>
    <cellStyle name="Normal 11 17 5 3" xfId="7949"/>
    <cellStyle name="Normal 11 17 5 3 2" xfId="20365"/>
    <cellStyle name="Normal 11 17 5 4" xfId="15230"/>
    <cellStyle name="Normal 11 17 6" xfId="1730"/>
    <cellStyle name="Normal 11 17 6 2" xfId="5028"/>
    <cellStyle name="Normal 11 17 6 2 2" xfId="11493"/>
    <cellStyle name="Normal 11 17 6 2 2 2" xfId="23881"/>
    <cellStyle name="Normal 11 17 6 2 3" xfId="17460"/>
    <cellStyle name="Normal 11 17 6 3" xfId="7950"/>
    <cellStyle name="Normal 11 17 6 3 2" xfId="20366"/>
    <cellStyle name="Normal 11 17 6 4" xfId="15231"/>
    <cellStyle name="Normal 11 17 7" xfId="1731"/>
    <cellStyle name="Normal 11 17 7 2" xfId="5029"/>
    <cellStyle name="Normal 11 17 7 2 2" xfId="11494"/>
    <cellStyle name="Normal 11 17 7 2 2 2" xfId="23882"/>
    <cellStyle name="Normal 11 17 7 2 3" xfId="17461"/>
    <cellStyle name="Normal 11 17 7 3" xfId="7951"/>
    <cellStyle name="Normal 11 17 7 3 2" xfId="20367"/>
    <cellStyle name="Normal 11 17 7 4" xfId="15232"/>
    <cellStyle name="Normal 11 17 8" xfId="1732"/>
    <cellStyle name="Normal 11 17 8 2" xfId="5030"/>
    <cellStyle name="Normal 11 17 8 2 2" xfId="11495"/>
    <cellStyle name="Normal 11 17 8 2 2 2" xfId="23883"/>
    <cellStyle name="Normal 11 17 8 2 3" xfId="17462"/>
    <cellStyle name="Normal 11 17 8 3" xfId="7952"/>
    <cellStyle name="Normal 11 17 8 3 2" xfId="20368"/>
    <cellStyle name="Normal 11 17 8 4" xfId="15233"/>
    <cellStyle name="Normal 11 17 9" xfId="1733"/>
    <cellStyle name="Normal 11 17 9 2" xfId="5031"/>
    <cellStyle name="Normal 11 17 9 2 2" xfId="11496"/>
    <cellStyle name="Normal 11 17 9 2 2 2" xfId="23884"/>
    <cellStyle name="Normal 11 17 9 2 3" xfId="17463"/>
    <cellStyle name="Normal 11 17 9 3" xfId="7953"/>
    <cellStyle name="Normal 11 17 9 3 2" xfId="20369"/>
    <cellStyle name="Normal 11 17 9 4" xfId="15234"/>
    <cellStyle name="Normal 11 17_Alumina Prices" xfId="1734"/>
    <cellStyle name="Normal 11 18" xfId="1735"/>
    <cellStyle name="Normal 11 18 2" xfId="1736"/>
    <cellStyle name="Normal 11 18 2 2" xfId="5032"/>
    <cellStyle name="Normal 11 18 2 2 2" xfId="10280"/>
    <cellStyle name="Normal 11 18 2 2 2 2" xfId="22681"/>
    <cellStyle name="Normal 11 18 2 2 3" xfId="17464"/>
    <cellStyle name="Normal 11 18 2 3" xfId="10575"/>
    <cellStyle name="Normal 11 18 2 3 2" xfId="22976"/>
    <cellStyle name="Normal 11 18 2 4" xfId="7954"/>
    <cellStyle name="Normal 11 18 2 4 2" xfId="20370"/>
    <cellStyle name="Normal 11 18 2 5" xfId="15235"/>
    <cellStyle name="Normal 11 18 2_LNG &amp; LPG rework" xfId="30226"/>
    <cellStyle name="Normal 11 18 3" xfId="1737"/>
    <cellStyle name="Normal 11 18 3 2" xfId="5033"/>
    <cellStyle name="Normal 11 18 3 2 2" xfId="10371"/>
    <cellStyle name="Normal 11 18 3 2 2 2" xfId="22772"/>
    <cellStyle name="Normal 11 18 3 2 3" xfId="17465"/>
    <cellStyle name="Normal 11 18 3 3" xfId="10762"/>
    <cellStyle name="Normal 11 18 3 3 2" xfId="23163"/>
    <cellStyle name="Normal 11 18 3 4" xfId="7955"/>
    <cellStyle name="Normal 11 18 3 4 2" xfId="20371"/>
    <cellStyle name="Normal 11 18 3 5" xfId="15236"/>
    <cellStyle name="Normal 11 18 3_LNG &amp; LPG rework" xfId="30227"/>
    <cellStyle name="Normal 11 18 4" xfId="1738"/>
    <cellStyle name="Normal 11 18 4 2" xfId="5034"/>
    <cellStyle name="Normal 11 18 4 2 2" xfId="11497"/>
    <cellStyle name="Normal 11 18 4 2 2 2" xfId="23885"/>
    <cellStyle name="Normal 11 18 4 2 3" xfId="17466"/>
    <cellStyle name="Normal 11 18 4 3" xfId="7956"/>
    <cellStyle name="Normal 11 18 4 3 2" xfId="20372"/>
    <cellStyle name="Normal 11 18 4 4" xfId="15237"/>
    <cellStyle name="Normal 11 18 5" xfId="1739"/>
    <cellStyle name="Normal 11 18 5 2" xfId="5035"/>
    <cellStyle name="Normal 11 18 5 2 2" xfId="11498"/>
    <cellStyle name="Normal 11 18 5 2 2 2" xfId="23886"/>
    <cellStyle name="Normal 11 18 5 2 3" xfId="17467"/>
    <cellStyle name="Normal 11 18 5 3" xfId="7957"/>
    <cellStyle name="Normal 11 18 5 3 2" xfId="20373"/>
    <cellStyle name="Normal 11 18 5 4" xfId="15238"/>
    <cellStyle name="Normal 11 18 6" xfId="1740"/>
    <cellStyle name="Normal 11 18 6 2" xfId="5036"/>
    <cellStyle name="Normal 11 18 6 2 2" xfId="11499"/>
    <cellStyle name="Normal 11 18 6 2 2 2" xfId="23887"/>
    <cellStyle name="Normal 11 18 6 2 3" xfId="17468"/>
    <cellStyle name="Normal 11 18 6 3" xfId="7958"/>
    <cellStyle name="Normal 11 18 6 3 2" xfId="20374"/>
    <cellStyle name="Normal 11 18 6 4" xfId="15239"/>
    <cellStyle name="Normal 11 18 7" xfId="1741"/>
    <cellStyle name="Normal 11 18 7 2" xfId="5037"/>
    <cellStyle name="Normal 11 18 7 2 2" xfId="11500"/>
    <cellStyle name="Normal 11 18 7 2 2 2" xfId="23888"/>
    <cellStyle name="Normal 11 18 7 2 3" xfId="17469"/>
    <cellStyle name="Normal 11 18 7 3" xfId="7959"/>
    <cellStyle name="Normal 11 18 7 3 2" xfId="20375"/>
    <cellStyle name="Normal 11 18 7 4" xfId="15240"/>
    <cellStyle name="Normal 11 18 8" xfId="1742"/>
    <cellStyle name="Normal 11 18 8 2" xfId="5038"/>
    <cellStyle name="Normal 11 18 8 2 2" xfId="11501"/>
    <cellStyle name="Normal 11 18 8 2 2 2" xfId="23889"/>
    <cellStyle name="Normal 11 18 8 2 3" xfId="17470"/>
    <cellStyle name="Normal 11 18 8 3" xfId="7960"/>
    <cellStyle name="Normal 11 18 8 3 2" xfId="20376"/>
    <cellStyle name="Normal 11 18 8 4" xfId="15241"/>
    <cellStyle name="Normal 11 18 9" xfId="1743"/>
    <cellStyle name="Normal 11 18 9 2" xfId="5039"/>
    <cellStyle name="Normal 11 18 9 2 2" xfId="11502"/>
    <cellStyle name="Normal 11 18 9 2 2 2" xfId="23890"/>
    <cellStyle name="Normal 11 18 9 2 3" xfId="17471"/>
    <cellStyle name="Normal 11 18 9 3" xfId="7961"/>
    <cellStyle name="Normal 11 18 9 3 2" xfId="20377"/>
    <cellStyle name="Normal 11 18 9 4" xfId="15242"/>
    <cellStyle name="Normal 11 18_Alumina Prices" xfId="1744"/>
    <cellStyle name="Normal 11 19" xfId="1745"/>
    <cellStyle name="Normal 11 19 2" xfId="1746"/>
    <cellStyle name="Normal 11 19 2 2" xfId="5040"/>
    <cellStyle name="Normal 11 19 2 2 2" xfId="10297"/>
    <cellStyle name="Normal 11 19 2 2 2 2" xfId="22698"/>
    <cellStyle name="Normal 11 19 2 2 3" xfId="17472"/>
    <cellStyle name="Normal 11 19 2 3" xfId="10676"/>
    <cellStyle name="Normal 11 19 2 3 2" xfId="23077"/>
    <cellStyle name="Normal 11 19 2 4" xfId="7962"/>
    <cellStyle name="Normal 11 19 2 4 2" xfId="20378"/>
    <cellStyle name="Normal 11 19 2 5" xfId="15243"/>
    <cellStyle name="Normal 11 19 2_LNG &amp; LPG rework" xfId="30162"/>
    <cellStyle name="Normal 11 19 3" xfId="3518"/>
    <cellStyle name="Normal 11 19 3 2" xfId="6379"/>
    <cellStyle name="Normal 11 19 3 2 2" xfId="10472"/>
    <cellStyle name="Normal 11 19 3 2 2 2" xfId="22873"/>
    <cellStyle name="Normal 11 19 3 2 3" xfId="18809"/>
    <cellStyle name="Normal 11 19 3 3" xfId="10865"/>
    <cellStyle name="Normal 11 19 3 3 2" xfId="23266"/>
    <cellStyle name="Normal 11 19 3 4" xfId="9304"/>
    <cellStyle name="Normal 11 19 3 4 2" xfId="21714"/>
    <cellStyle name="Normal 11 19 3 5" xfId="16579"/>
    <cellStyle name="Normal 11 19 3_LNG &amp; LPG rework" xfId="30161"/>
    <cellStyle name="Normal 11 19 4" xfId="10213"/>
    <cellStyle name="Normal 11 19 4 2" xfId="22614"/>
    <cellStyle name="Normal 11 19 5" xfId="10496"/>
    <cellStyle name="Normal 11 19 5 2" xfId="22897"/>
    <cellStyle name="Normal 11 19 6" xfId="26022"/>
    <cellStyle name="Normal 11 19 7" xfId="26348"/>
    <cellStyle name="Normal 11 19_Historic Nickel Prices" xfId="1747"/>
    <cellStyle name="Normal 11 2" xfId="138"/>
    <cellStyle name="Normal 11 2 10" xfId="1748"/>
    <cellStyle name="Normal 11 2 10 2" xfId="5041"/>
    <cellStyle name="Normal 11 2 10 2 2" xfId="11503"/>
    <cellStyle name="Normal 11 2 10 2 2 2" xfId="23891"/>
    <cellStyle name="Normal 11 2 10 2 3" xfId="17473"/>
    <cellStyle name="Normal 11 2 10 3" xfId="7963"/>
    <cellStyle name="Normal 11 2 10 3 2" xfId="20379"/>
    <cellStyle name="Normal 11 2 10 4" xfId="15244"/>
    <cellStyle name="Normal 11 2 11" xfId="1749"/>
    <cellStyle name="Normal 11 2 11 2" xfId="5042"/>
    <cellStyle name="Normal 11 2 11 2 2" xfId="11504"/>
    <cellStyle name="Normal 11 2 11 2 2 2" xfId="23892"/>
    <cellStyle name="Normal 11 2 11 2 3" xfId="17474"/>
    <cellStyle name="Normal 11 2 11 3" xfId="7964"/>
    <cellStyle name="Normal 11 2 11 3 2" xfId="20380"/>
    <cellStyle name="Normal 11 2 11 4" xfId="15245"/>
    <cellStyle name="Normal 11 2 12" xfId="1750"/>
    <cellStyle name="Normal 11 2 12 2" xfId="5043"/>
    <cellStyle name="Normal 11 2 12 2 2" xfId="11505"/>
    <cellStyle name="Normal 11 2 12 2 2 2" xfId="23893"/>
    <cellStyle name="Normal 11 2 12 2 3" xfId="17475"/>
    <cellStyle name="Normal 11 2 12 3" xfId="7965"/>
    <cellStyle name="Normal 11 2 12 3 2" xfId="20381"/>
    <cellStyle name="Normal 11 2 12 4" xfId="15246"/>
    <cellStyle name="Normal 11 2 13" xfId="1751"/>
    <cellStyle name="Normal 11 2 13 2" xfId="5044"/>
    <cellStyle name="Normal 11 2 13 2 2" xfId="11506"/>
    <cellStyle name="Normal 11 2 13 2 2 2" xfId="23894"/>
    <cellStyle name="Normal 11 2 13 2 3" xfId="17476"/>
    <cellStyle name="Normal 11 2 13 3" xfId="7966"/>
    <cellStyle name="Normal 11 2 13 3 2" xfId="20382"/>
    <cellStyle name="Normal 11 2 13 4" xfId="15247"/>
    <cellStyle name="Normal 11 2 14" xfId="1752"/>
    <cellStyle name="Normal 11 2 14 2" xfId="5045"/>
    <cellStyle name="Normal 11 2 14 2 2" xfId="11507"/>
    <cellStyle name="Normal 11 2 14 2 2 2" xfId="23895"/>
    <cellStyle name="Normal 11 2 14 2 3" xfId="17477"/>
    <cellStyle name="Normal 11 2 14 3" xfId="7967"/>
    <cellStyle name="Normal 11 2 14 3 2" xfId="20383"/>
    <cellStyle name="Normal 11 2 14 4" xfId="15248"/>
    <cellStyle name="Normal 11 2 15" xfId="1753"/>
    <cellStyle name="Normal 11 2 15 2" xfId="5046"/>
    <cellStyle name="Normal 11 2 15 2 2" xfId="11508"/>
    <cellStyle name="Normal 11 2 15 2 2 2" xfId="23896"/>
    <cellStyle name="Normal 11 2 15 2 3" xfId="17478"/>
    <cellStyle name="Normal 11 2 15 3" xfId="7968"/>
    <cellStyle name="Normal 11 2 15 3 2" xfId="20384"/>
    <cellStyle name="Normal 11 2 15 4" xfId="15249"/>
    <cellStyle name="Normal 11 2 16" xfId="1754"/>
    <cellStyle name="Normal 11 2 16 2" xfId="5047"/>
    <cellStyle name="Normal 11 2 16 2 2" xfId="11509"/>
    <cellStyle name="Normal 11 2 16 2 2 2" xfId="23897"/>
    <cellStyle name="Normal 11 2 16 2 3" xfId="17479"/>
    <cellStyle name="Normal 11 2 16 3" xfId="7969"/>
    <cellStyle name="Normal 11 2 16 3 2" xfId="20385"/>
    <cellStyle name="Normal 11 2 16 4" xfId="15250"/>
    <cellStyle name="Normal 11 2 17" xfId="1755"/>
    <cellStyle name="Normal 11 2 17 2" xfId="5048"/>
    <cellStyle name="Normal 11 2 17 2 2" xfId="11510"/>
    <cellStyle name="Normal 11 2 17 2 2 2" xfId="23898"/>
    <cellStyle name="Normal 11 2 17 2 3" xfId="17480"/>
    <cellStyle name="Normal 11 2 17 3" xfId="7970"/>
    <cellStyle name="Normal 11 2 17 3 2" xfId="20386"/>
    <cellStyle name="Normal 11 2 17 4" xfId="15251"/>
    <cellStyle name="Normal 11 2 18" xfId="1756"/>
    <cellStyle name="Normal 11 2 18 2" xfId="5049"/>
    <cellStyle name="Normal 11 2 18 2 2" xfId="11511"/>
    <cellStyle name="Normal 11 2 18 2 2 2" xfId="23899"/>
    <cellStyle name="Normal 11 2 18 2 3" xfId="17481"/>
    <cellStyle name="Normal 11 2 18 3" xfId="7971"/>
    <cellStyle name="Normal 11 2 18 3 2" xfId="20387"/>
    <cellStyle name="Normal 11 2 18 4" xfId="15252"/>
    <cellStyle name="Normal 11 2 19" xfId="1757"/>
    <cellStyle name="Normal 11 2 19 2" xfId="5050"/>
    <cellStyle name="Normal 11 2 19 2 2" xfId="11512"/>
    <cellStyle name="Normal 11 2 19 2 2 2" xfId="23900"/>
    <cellStyle name="Normal 11 2 19 2 3" xfId="17482"/>
    <cellStyle name="Normal 11 2 19 3" xfId="7972"/>
    <cellStyle name="Normal 11 2 19 3 2" xfId="20388"/>
    <cellStyle name="Normal 11 2 19 4" xfId="15253"/>
    <cellStyle name="Normal 11 2 2" xfId="182"/>
    <cellStyle name="Normal 11 2 2 10" xfId="4404"/>
    <cellStyle name="Normal 11 2 2 10 2" xfId="11017"/>
    <cellStyle name="Normal 11 2 2 10 2 2" xfId="23405"/>
    <cellStyle name="Normal 11 2 2 10 3" xfId="16841"/>
    <cellStyle name="Normal 11 2 2 11" xfId="7327"/>
    <cellStyle name="Normal 11 2 2 11 2" xfId="19747"/>
    <cellStyle name="Normal 11 2 2 12" xfId="13935"/>
    <cellStyle name="Normal 11 2 2 13" xfId="13578"/>
    <cellStyle name="Normal 11 2 2 2" xfId="273"/>
    <cellStyle name="Normal 11 2 2 2 2" xfId="649"/>
    <cellStyle name="Normal 11 2 2 2 2 2" xfId="1759"/>
    <cellStyle name="Normal 11 2 2 2 2 2 2" xfId="6799"/>
    <cellStyle name="Normal 11 2 2 2 2 2 2 2" xfId="12958"/>
    <cellStyle name="Normal 11 2 2 2 2 2 2 2 2" xfId="25345"/>
    <cellStyle name="Normal 11 2 2 2 2 2 2 3" xfId="19225"/>
    <cellStyle name="Normal 11 2 2 2 2 2 3" xfId="9727"/>
    <cellStyle name="Normal 11 2 2 2 2 2 3 2" xfId="22130"/>
    <cellStyle name="Normal 11 2 2 2 2 2 4" xfId="15255"/>
    <cellStyle name="Normal 11 2 2 2 2 3" xfId="5052"/>
    <cellStyle name="Normal 11 2 2 2 2 3 2" xfId="10615"/>
    <cellStyle name="Normal 11 2 2 2 2 3 2 2" xfId="23016"/>
    <cellStyle name="Normal 11 2 2 2 2 3 3" xfId="17484"/>
    <cellStyle name="Normal 11 2 2 2 2 4" xfId="7974"/>
    <cellStyle name="Normal 11 2 2 2 2 4 2" xfId="20390"/>
    <cellStyle name="Normal 11 2 2 2 2 5" xfId="14379"/>
    <cellStyle name="Normal 11 2 2 2 2 6" xfId="13844"/>
    <cellStyle name="Normal 11 2 2 2 2_LNG &amp; LPG rework" xfId="30160"/>
    <cellStyle name="Normal 11 2 2 2 3" xfId="1760"/>
    <cellStyle name="Normal 11 2 2 2 3 2" xfId="5053"/>
    <cellStyle name="Normal 11 2 2 2 3 2 2" xfId="10411"/>
    <cellStyle name="Normal 11 2 2 2 3 2 2 2" xfId="22812"/>
    <cellStyle name="Normal 11 2 2 2 3 2 3" xfId="17485"/>
    <cellStyle name="Normal 11 2 2 2 3 3" xfId="10802"/>
    <cellStyle name="Normal 11 2 2 2 3 3 2" xfId="23203"/>
    <cellStyle name="Normal 11 2 2 2 3 4" xfId="7975"/>
    <cellStyle name="Normal 11 2 2 2 3 4 2" xfId="20391"/>
    <cellStyle name="Normal 11 2 2 2 3 5" xfId="15256"/>
    <cellStyle name="Normal 11 2 2 2 3_LNG &amp; LPG rework" xfId="30387"/>
    <cellStyle name="Normal 11 2 2 2 4" xfId="1761"/>
    <cellStyle name="Normal 11 2 2 2 4 2" xfId="5054"/>
    <cellStyle name="Normal 11 2 2 2 4 2 2" xfId="11514"/>
    <cellStyle name="Normal 11 2 2 2 4 2 2 2" xfId="23902"/>
    <cellStyle name="Normal 11 2 2 2 4 2 3" xfId="17486"/>
    <cellStyle name="Normal 11 2 2 2 4 3" xfId="7976"/>
    <cellStyle name="Normal 11 2 2 2 4 3 2" xfId="20392"/>
    <cellStyle name="Normal 11 2 2 2 4 4" xfId="15257"/>
    <cellStyle name="Normal 11 2 2 2 5" xfId="1758"/>
    <cellStyle name="Normal 11 2 2 2 5 2" xfId="6798"/>
    <cellStyle name="Normal 11 2 2 2 5 2 2" xfId="12957"/>
    <cellStyle name="Normal 11 2 2 2 5 2 2 2" xfId="25344"/>
    <cellStyle name="Normal 11 2 2 2 5 2 3" xfId="19224"/>
    <cellStyle name="Normal 11 2 2 2 5 3" xfId="9726"/>
    <cellStyle name="Normal 11 2 2 2 5 3 2" xfId="22129"/>
    <cellStyle name="Normal 11 2 2 2 5 4" xfId="15254"/>
    <cellStyle name="Normal 11 2 2 2 6" xfId="5051"/>
    <cellStyle name="Normal 11 2 2 2 6 2" xfId="11513"/>
    <cellStyle name="Normal 11 2 2 2 6 2 2" xfId="23901"/>
    <cellStyle name="Normal 11 2 2 2 6 3" xfId="17483"/>
    <cellStyle name="Normal 11 2 2 2 7" xfId="7973"/>
    <cellStyle name="Normal 11 2 2 2 7 2" xfId="20389"/>
    <cellStyle name="Normal 11 2 2 2 8" xfId="14024"/>
    <cellStyle name="Normal 11 2 2 2 9" xfId="13666"/>
    <cellStyle name="Normal 11 2 2 2_Alumina Prices" xfId="1762"/>
    <cellStyle name="Normal 11 2 2 3" xfId="363"/>
    <cellStyle name="Normal 11 2 2 3 2" xfId="737"/>
    <cellStyle name="Normal 11 2 2 3 2 2" xfId="4123"/>
    <cellStyle name="Normal 11 2 2 3 2 2 2" xfId="7187"/>
    <cellStyle name="Normal 11 2 2 3 2 2 2 2" xfId="13345"/>
    <cellStyle name="Normal 11 2 2 3 2 2 2 2 2" xfId="25732"/>
    <cellStyle name="Normal 11 2 2 3 2 2 2 3" xfId="19612"/>
    <cellStyle name="Normal 11 2 2 3 2 2 3" xfId="10114"/>
    <cellStyle name="Normal 11 2 2 3 2 2 3 2" xfId="22517"/>
    <cellStyle name="Normal 11 2 2 3 2 2 4" xfId="16694"/>
    <cellStyle name="Normal 11 2 2 3 2 3" xfId="6498"/>
    <cellStyle name="Normal 11 2 2 3 2 3 2" xfId="12657"/>
    <cellStyle name="Normal 11 2 2 3 2 3 2 2" xfId="25044"/>
    <cellStyle name="Normal 11 2 2 3 2 3 3" xfId="18924"/>
    <cellStyle name="Normal 11 2 2 3 2 4" xfId="9426"/>
    <cellStyle name="Normal 11 2 2 3 2 4 2" xfId="21829"/>
    <cellStyle name="Normal 11 2 2 3 2 5" xfId="14467"/>
    <cellStyle name="Normal 11 2 2 3 3" xfId="1763"/>
    <cellStyle name="Normal 11 2 2 3 3 2" xfId="6800"/>
    <cellStyle name="Normal 11 2 2 3 3 2 2" xfId="12959"/>
    <cellStyle name="Normal 11 2 2 3 3 2 2 2" xfId="25346"/>
    <cellStyle name="Normal 11 2 2 3 3 2 3" xfId="19226"/>
    <cellStyle name="Normal 11 2 2 3 3 3" xfId="9728"/>
    <cellStyle name="Normal 11 2 2 3 3 3 2" xfId="22131"/>
    <cellStyle name="Normal 11 2 2 3 3 4" xfId="15258"/>
    <cellStyle name="Normal 11 2 2 3 4" xfId="5055"/>
    <cellStyle name="Normal 11 2 2 3 4 2" xfId="11515"/>
    <cellStyle name="Normal 11 2 2 3 4 2 2" xfId="23903"/>
    <cellStyle name="Normal 11 2 2 3 4 3" xfId="17487"/>
    <cellStyle name="Normal 11 2 2 3 5" xfId="7977"/>
    <cellStyle name="Normal 11 2 2 3 5 2" xfId="20393"/>
    <cellStyle name="Normal 11 2 2 3 6" xfId="14112"/>
    <cellStyle name="Normal 11 2 2 3 7" xfId="13756"/>
    <cellStyle name="Normal 11 2 2 3_LNG &amp; LPG rework" xfId="30159"/>
    <cellStyle name="Normal 11 2 2 4" xfId="451"/>
    <cellStyle name="Normal 11 2 2 4 2" xfId="825"/>
    <cellStyle name="Normal 11 2 2 4 2 2" xfId="4209"/>
    <cellStyle name="Normal 11 2 2 4 2 2 2" xfId="7269"/>
    <cellStyle name="Normal 11 2 2 4 2 2 2 2" xfId="13427"/>
    <cellStyle name="Normal 11 2 2 4 2 2 2 2 2" xfId="25814"/>
    <cellStyle name="Normal 11 2 2 4 2 2 2 3" xfId="19694"/>
    <cellStyle name="Normal 11 2 2 4 2 2 3" xfId="10196"/>
    <cellStyle name="Normal 11 2 2 4 2 2 3 2" xfId="22599"/>
    <cellStyle name="Normal 11 2 2 4 2 2 4" xfId="16780"/>
    <cellStyle name="Normal 11 2 2 4 2 3" xfId="6584"/>
    <cellStyle name="Normal 11 2 2 4 2 3 2" xfId="12743"/>
    <cellStyle name="Normal 11 2 2 4 2 3 2 2" xfId="25130"/>
    <cellStyle name="Normal 11 2 2 4 2 3 3" xfId="19010"/>
    <cellStyle name="Normal 11 2 2 4 2 4" xfId="9512"/>
    <cellStyle name="Normal 11 2 2 4 2 4 2" xfId="21915"/>
    <cellStyle name="Normal 11 2 2 4 2 5" xfId="14555"/>
    <cellStyle name="Normal 11 2 2 4 3" xfId="1764"/>
    <cellStyle name="Normal 11 2 2 4 3 2" xfId="6801"/>
    <cellStyle name="Normal 11 2 2 4 3 2 2" xfId="12960"/>
    <cellStyle name="Normal 11 2 2 4 3 2 2 2" xfId="25347"/>
    <cellStyle name="Normal 11 2 2 4 3 2 3" xfId="19227"/>
    <cellStyle name="Normal 11 2 2 4 3 3" xfId="9729"/>
    <cellStyle name="Normal 11 2 2 4 3 3 2" xfId="22132"/>
    <cellStyle name="Normal 11 2 2 4 3 4" xfId="15259"/>
    <cellStyle name="Normal 11 2 2 4 4" xfId="5056"/>
    <cellStyle name="Normal 11 2 2 4 4 2" xfId="11516"/>
    <cellStyle name="Normal 11 2 2 4 4 2 2" xfId="23904"/>
    <cellStyle name="Normal 11 2 2 4 4 3" xfId="17488"/>
    <cellStyle name="Normal 11 2 2 4 5" xfId="7978"/>
    <cellStyle name="Normal 11 2 2 4 5 2" xfId="20394"/>
    <cellStyle name="Normal 11 2 2 4 6" xfId="14200"/>
    <cellStyle name="Normal 11 2 2 4_LNG &amp; LPG rework" xfId="30158"/>
    <cellStyle name="Normal 11 2 2 5" xfId="560"/>
    <cellStyle name="Normal 11 2 2 5 2" xfId="1765"/>
    <cellStyle name="Normal 11 2 2 5 2 2" xfId="6802"/>
    <cellStyle name="Normal 11 2 2 5 2 2 2" xfId="12961"/>
    <cellStyle name="Normal 11 2 2 5 2 2 2 2" xfId="25348"/>
    <cellStyle name="Normal 11 2 2 5 2 2 3" xfId="19228"/>
    <cellStyle name="Normal 11 2 2 5 2 3" xfId="9730"/>
    <cellStyle name="Normal 11 2 2 5 2 3 2" xfId="22133"/>
    <cellStyle name="Normal 11 2 2 5 2 4" xfId="15260"/>
    <cellStyle name="Normal 11 2 2 5 3" xfId="5057"/>
    <cellStyle name="Normal 11 2 2 5 3 2" xfId="10956"/>
    <cellStyle name="Normal 11 2 2 5 3 2 2" xfId="23357"/>
    <cellStyle name="Normal 11 2 2 5 3 3" xfId="17489"/>
    <cellStyle name="Normal 11 2 2 5 4" xfId="7979"/>
    <cellStyle name="Normal 11 2 2 5 4 2" xfId="20395"/>
    <cellStyle name="Normal 11 2 2 5 5" xfId="14291"/>
    <cellStyle name="Normal 11 2 2 5_LNG &amp; LPG rework" xfId="30157"/>
    <cellStyle name="Normal 11 2 2 6" xfId="1766"/>
    <cellStyle name="Normal 11 2 2 6 2" xfId="5058"/>
    <cellStyle name="Normal 11 2 2 6 2 2" xfId="11517"/>
    <cellStyle name="Normal 11 2 2 6 2 2 2" xfId="23905"/>
    <cellStyle name="Normal 11 2 2 6 2 3" xfId="17490"/>
    <cellStyle name="Normal 11 2 2 6 3" xfId="7980"/>
    <cellStyle name="Normal 11 2 2 6 3 2" xfId="20396"/>
    <cellStyle name="Normal 11 2 2 6 4" xfId="15261"/>
    <cellStyle name="Normal 11 2 2 7" xfId="1767"/>
    <cellStyle name="Normal 11 2 2 7 2" xfId="5059"/>
    <cellStyle name="Normal 11 2 2 7 2 2" xfId="11518"/>
    <cellStyle name="Normal 11 2 2 7 2 2 2" xfId="23906"/>
    <cellStyle name="Normal 11 2 2 7 2 3" xfId="17491"/>
    <cellStyle name="Normal 11 2 2 7 3" xfId="7981"/>
    <cellStyle name="Normal 11 2 2 7 3 2" xfId="20397"/>
    <cellStyle name="Normal 11 2 2 7 4" xfId="15262"/>
    <cellStyle name="Normal 11 2 2 8" xfId="1768"/>
    <cellStyle name="Normal 11 2 2 8 2" xfId="5060"/>
    <cellStyle name="Normal 11 2 2 8 2 2" xfId="11519"/>
    <cellStyle name="Normal 11 2 2 8 2 2 2" xfId="23907"/>
    <cellStyle name="Normal 11 2 2 8 2 3" xfId="17492"/>
    <cellStyle name="Normal 11 2 2 8 3" xfId="7982"/>
    <cellStyle name="Normal 11 2 2 8 3 2" xfId="20398"/>
    <cellStyle name="Normal 11 2 2 8 4" xfId="15263"/>
    <cellStyle name="Normal 11 2 2 9" xfId="949"/>
    <cellStyle name="Normal 11 2 2 9 2" xfId="6624"/>
    <cellStyle name="Normal 11 2 2 9 2 2" xfId="12783"/>
    <cellStyle name="Normal 11 2 2 9 2 2 2" xfId="25170"/>
    <cellStyle name="Normal 11 2 2 9 2 3" xfId="19050"/>
    <cellStyle name="Normal 11 2 2 9 3" xfId="9552"/>
    <cellStyle name="Normal 11 2 2 9 3 2" xfId="21955"/>
    <cellStyle name="Normal 11 2 2 9 4" xfId="14612"/>
    <cellStyle name="Normal 11 2 2_Alumina Prices" xfId="1769"/>
    <cellStyle name="Normal 11 2 20" xfId="1770"/>
    <cellStyle name="Normal 11 2 20 2" xfId="5061"/>
    <cellStyle name="Normal 11 2 20 2 2" xfId="11520"/>
    <cellStyle name="Normal 11 2 20 2 2 2" xfId="23908"/>
    <cellStyle name="Normal 11 2 20 2 3" xfId="17493"/>
    <cellStyle name="Normal 11 2 20 3" xfId="7983"/>
    <cellStyle name="Normal 11 2 20 3 2" xfId="20399"/>
    <cellStyle name="Normal 11 2 20 4" xfId="15264"/>
    <cellStyle name="Normal 11 2 21" xfId="1771"/>
    <cellStyle name="Normal 11 2 21 2" xfId="5062"/>
    <cellStyle name="Normal 11 2 21 2 2" xfId="11521"/>
    <cellStyle name="Normal 11 2 21 2 2 2" xfId="23909"/>
    <cellStyle name="Normal 11 2 21 2 3" xfId="17494"/>
    <cellStyle name="Normal 11 2 21 3" xfId="7984"/>
    <cellStyle name="Normal 11 2 21 3 2" xfId="20400"/>
    <cellStyle name="Normal 11 2 21 4" xfId="15265"/>
    <cellStyle name="Normal 11 2 22" xfId="1772"/>
    <cellStyle name="Normal 11 2 22 2" xfId="5063"/>
    <cellStyle name="Normal 11 2 22 2 2" xfId="11522"/>
    <cellStyle name="Normal 11 2 22 2 2 2" xfId="23910"/>
    <cellStyle name="Normal 11 2 22 2 3" xfId="17495"/>
    <cellStyle name="Normal 11 2 22 3" xfId="7985"/>
    <cellStyle name="Normal 11 2 22 3 2" xfId="20401"/>
    <cellStyle name="Normal 11 2 22 4" xfId="15266"/>
    <cellStyle name="Normal 11 2 23" xfId="914"/>
    <cellStyle name="Normal 11 2 23 2" xfId="6608"/>
    <cellStyle name="Normal 11 2 23 2 2" xfId="12767"/>
    <cellStyle name="Normal 11 2 23 2 2 2" xfId="25154"/>
    <cellStyle name="Normal 11 2 23 2 3" xfId="19034"/>
    <cellStyle name="Normal 11 2 23 3" xfId="9536"/>
    <cellStyle name="Normal 11 2 23 3 2" xfId="21939"/>
    <cellStyle name="Normal 11 2 23 4" xfId="14587"/>
    <cellStyle name="Normal 11 2 24" xfId="4379"/>
    <cellStyle name="Normal 11 2 24 2" xfId="10997"/>
    <cellStyle name="Normal 11 2 24 2 2" xfId="23385"/>
    <cellStyle name="Normal 11 2 24 3" xfId="16816"/>
    <cellStyle name="Normal 11 2 25" xfId="7302"/>
    <cellStyle name="Normal 11 2 25 2" xfId="19722"/>
    <cellStyle name="Normal 11 2 26" xfId="13891"/>
    <cellStyle name="Normal 11 2 27" xfId="13534"/>
    <cellStyle name="Normal 11 2 3" xfId="229"/>
    <cellStyle name="Normal 11 2 3 10" xfId="13622"/>
    <cellStyle name="Normal 11 2 3 2" xfId="605"/>
    <cellStyle name="Normal 11 2 3 2 2" xfId="1774"/>
    <cellStyle name="Normal 11 2 3 2 2 2" xfId="6804"/>
    <cellStyle name="Normal 11 2 3 2 2 2 2" xfId="12963"/>
    <cellStyle name="Normal 11 2 3 2 2 2 2 2" xfId="25350"/>
    <cellStyle name="Normal 11 2 3 2 2 2 3" xfId="19230"/>
    <cellStyle name="Normal 11 2 3 2 2 3" xfId="9732"/>
    <cellStyle name="Normal 11 2 3 2 2 3 2" xfId="22135"/>
    <cellStyle name="Normal 11 2 3 2 2 4" xfId="15268"/>
    <cellStyle name="Normal 11 2 3 2 3" xfId="5065"/>
    <cellStyle name="Normal 11 2 3 2 3 2" xfId="10616"/>
    <cellStyle name="Normal 11 2 3 2 3 2 2" xfId="23017"/>
    <cellStyle name="Normal 11 2 3 2 3 3" xfId="17497"/>
    <cellStyle name="Normal 11 2 3 2 4" xfId="7987"/>
    <cellStyle name="Normal 11 2 3 2 4 2" xfId="20403"/>
    <cellStyle name="Normal 11 2 3 2 5" xfId="14335"/>
    <cellStyle name="Normal 11 2 3 2 6" xfId="13800"/>
    <cellStyle name="Normal 11 2 3 2_LNG &amp; LPG rework" xfId="30156"/>
    <cellStyle name="Normal 11 2 3 3" xfId="1775"/>
    <cellStyle name="Normal 11 2 3 3 2" xfId="5066"/>
    <cellStyle name="Normal 11 2 3 3 2 2" xfId="10412"/>
    <cellStyle name="Normal 11 2 3 3 2 2 2" xfId="22813"/>
    <cellStyle name="Normal 11 2 3 3 2 3" xfId="17498"/>
    <cellStyle name="Normal 11 2 3 3 3" xfId="10803"/>
    <cellStyle name="Normal 11 2 3 3 3 2" xfId="23204"/>
    <cellStyle name="Normal 11 2 3 3 4" xfId="7988"/>
    <cellStyle name="Normal 11 2 3 3 4 2" xfId="20404"/>
    <cellStyle name="Normal 11 2 3 3 5" xfId="15269"/>
    <cellStyle name="Normal 11 2 3 3_LNG &amp; LPG rework" xfId="30155"/>
    <cellStyle name="Normal 11 2 3 4" xfId="1776"/>
    <cellStyle name="Normal 11 2 3 4 2" xfId="5067"/>
    <cellStyle name="Normal 11 2 3 4 2 2" xfId="11524"/>
    <cellStyle name="Normal 11 2 3 4 2 2 2" xfId="23912"/>
    <cellStyle name="Normal 11 2 3 4 2 3" xfId="17499"/>
    <cellStyle name="Normal 11 2 3 4 3" xfId="7989"/>
    <cellStyle name="Normal 11 2 3 4 3 2" xfId="20405"/>
    <cellStyle name="Normal 11 2 3 4 4" xfId="15270"/>
    <cellStyle name="Normal 11 2 3 5" xfId="1777"/>
    <cellStyle name="Normal 11 2 3 5 2" xfId="5068"/>
    <cellStyle name="Normal 11 2 3 5 2 2" xfId="11525"/>
    <cellStyle name="Normal 11 2 3 5 2 2 2" xfId="23913"/>
    <cellStyle name="Normal 11 2 3 5 2 3" xfId="17500"/>
    <cellStyle name="Normal 11 2 3 5 3" xfId="7990"/>
    <cellStyle name="Normal 11 2 3 5 3 2" xfId="20406"/>
    <cellStyle name="Normal 11 2 3 5 4" xfId="15271"/>
    <cellStyle name="Normal 11 2 3 6" xfId="1773"/>
    <cellStyle name="Normal 11 2 3 6 2" xfId="6803"/>
    <cellStyle name="Normal 11 2 3 6 2 2" xfId="12962"/>
    <cellStyle name="Normal 11 2 3 6 2 2 2" xfId="25349"/>
    <cellStyle name="Normal 11 2 3 6 2 3" xfId="19229"/>
    <cellStyle name="Normal 11 2 3 6 3" xfId="9731"/>
    <cellStyle name="Normal 11 2 3 6 3 2" xfId="22134"/>
    <cellStyle name="Normal 11 2 3 6 4" xfId="15267"/>
    <cellStyle name="Normal 11 2 3 7" xfId="5064"/>
    <cellStyle name="Normal 11 2 3 7 2" xfId="11523"/>
    <cellStyle name="Normal 11 2 3 7 2 2" xfId="23911"/>
    <cellStyle name="Normal 11 2 3 7 3" xfId="17496"/>
    <cellStyle name="Normal 11 2 3 8" xfId="7986"/>
    <cellStyle name="Normal 11 2 3 8 2" xfId="20402"/>
    <cellStyle name="Normal 11 2 3 9" xfId="13980"/>
    <cellStyle name="Normal 11 2 3_Alumina Prices" xfId="1778"/>
    <cellStyle name="Normal 11 2 4" xfId="319"/>
    <cellStyle name="Normal 11 2 4 2" xfId="693"/>
    <cellStyle name="Normal 11 2 4 2 2" xfId="4079"/>
    <cellStyle name="Normal 11 2 4 2 2 2" xfId="7143"/>
    <cellStyle name="Normal 11 2 4 2 2 2 2" xfId="13301"/>
    <cellStyle name="Normal 11 2 4 2 2 2 2 2" xfId="25688"/>
    <cellStyle name="Normal 11 2 4 2 2 2 3" xfId="19568"/>
    <cellStyle name="Normal 11 2 4 2 2 3" xfId="10070"/>
    <cellStyle name="Normal 11 2 4 2 2 3 2" xfId="22473"/>
    <cellStyle name="Normal 11 2 4 2 2 4" xfId="16650"/>
    <cellStyle name="Normal 11 2 4 2 3" xfId="6454"/>
    <cellStyle name="Normal 11 2 4 2 3 2" xfId="12613"/>
    <cellStyle name="Normal 11 2 4 2 3 2 2" xfId="25000"/>
    <cellStyle name="Normal 11 2 4 2 3 3" xfId="18880"/>
    <cellStyle name="Normal 11 2 4 2 4" xfId="9382"/>
    <cellStyle name="Normal 11 2 4 2 4 2" xfId="21785"/>
    <cellStyle name="Normal 11 2 4 2 5" xfId="14423"/>
    <cellStyle name="Normal 11 2 4 3" xfId="1779"/>
    <cellStyle name="Normal 11 2 4 3 2" xfId="6805"/>
    <cellStyle name="Normal 11 2 4 3 2 2" xfId="12964"/>
    <cellStyle name="Normal 11 2 4 3 2 2 2" xfId="25351"/>
    <cellStyle name="Normal 11 2 4 3 2 3" xfId="19231"/>
    <cellStyle name="Normal 11 2 4 3 3" xfId="9733"/>
    <cellStyle name="Normal 11 2 4 3 3 2" xfId="22136"/>
    <cellStyle name="Normal 11 2 4 3 4" xfId="15272"/>
    <cellStyle name="Normal 11 2 4 4" xfId="5069"/>
    <cellStyle name="Normal 11 2 4 4 2" xfId="11526"/>
    <cellStyle name="Normal 11 2 4 4 2 2" xfId="23914"/>
    <cellStyle name="Normal 11 2 4 4 3" xfId="17501"/>
    <cellStyle name="Normal 11 2 4 5" xfId="7991"/>
    <cellStyle name="Normal 11 2 4 5 2" xfId="20407"/>
    <cellStyle name="Normal 11 2 4 6" xfId="14068"/>
    <cellStyle name="Normal 11 2 4 7" xfId="13712"/>
    <cellStyle name="Normal 11 2 4_LNG &amp; LPG rework" xfId="30154"/>
    <cellStyle name="Normal 11 2 5" xfId="407"/>
    <cellStyle name="Normal 11 2 5 2" xfId="781"/>
    <cellStyle name="Normal 11 2 5 2 2" xfId="4165"/>
    <cellStyle name="Normal 11 2 5 2 2 2" xfId="7225"/>
    <cellStyle name="Normal 11 2 5 2 2 2 2" xfId="13383"/>
    <cellStyle name="Normal 11 2 5 2 2 2 2 2" xfId="25770"/>
    <cellStyle name="Normal 11 2 5 2 2 2 3" xfId="19650"/>
    <cellStyle name="Normal 11 2 5 2 2 3" xfId="10152"/>
    <cellStyle name="Normal 11 2 5 2 2 3 2" xfId="22555"/>
    <cellStyle name="Normal 11 2 5 2 2 4" xfId="16736"/>
    <cellStyle name="Normal 11 2 5 2 3" xfId="6540"/>
    <cellStyle name="Normal 11 2 5 2 3 2" xfId="12699"/>
    <cellStyle name="Normal 11 2 5 2 3 2 2" xfId="25086"/>
    <cellStyle name="Normal 11 2 5 2 3 3" xfId="18966"/>
    <cellStyle name="Normal 11 2 5 2 4" xfId="9468"/>
    <cellStyle name="Normal 11 2 5 2 4 2" xfId="21871"/>
    <cellStyle name="Normal 11 2 5 2 5" xfId="14511"/>
    <cellStyle name="Normal 11 2 5 3" xfId="1780"/>
    <cellStyle name="Normal 11 2 5 3 2" xfId="6806"/>
    <cellStyle name="Normal 11 2 5 3 2 2" xfId="12965"/>
    <cellStyle name="Normal 11 2 5 3 2 2 2" xfId="25352"/>
    <cellStyle name="Normal 11 2 5 3 2 3" xfId="19232"/>
    <cellStyle name="Normal 11 2 5 3 3" xfId="9734"/>
    <cellStyle name="Normal 11 2 5 3 3 2" xfId="22137"/>
    <cellStyle name="Normal 11 2 5 3 4" xfId="15273"/>
    <cellStyle name="Normal 11 2 5 4" xfId="5070"/>
    <cellStyle name="Normal 11 2 5 4 2" xfId="11527"/>
    <cellStyle name="Normal 11 2 5 4 2 2" xfId="23915"/>
    <cellStyle name="Normal 11 2 5 4 3" xfId="17502"/>
    <cellStyle name="Normal 11 2 5 5" xfId="7992"/>
    <cellStyle name="Normal 11 2 5 5 2" xfId="20408"/>
    <cellStyle name="Normal 11 2 5 6" xfId="14156"/>
    <cellStyle name="Normal 11 2 5_LNG &amp; LPG rework" xfId="30153"/>
    <cellStyle name="Normal 11 2 6" xfId="516"/>
    <cellStyle name="Normal 11 2 6 2" xfId="1781"/>
    <cellStyle name="Normal 11 2 6 2 2" xfId="6807"/>
    <cellStyle name="Normal 11 2 6 2 2 2" xfId="12966"/>
    <cellStyle name="Normal 11 2 6 2 2 2 2" xfId="25353"/>
    <cellStyle name="Normal 11 2 6 2 2 3" xfId="19233"/>
    <cellStyle name="Normal 11 2 6 2 3" xfId="9735"/>
    <cellStyle name="Normal 11 2 6 2 3 2" xfId="22138"/>
    <cellStyle name="Normal 11 2 6 2 4" xfId="15274"/>
    <cellStyle name="Normal 11 2 6 3" xfId="5071"/>
    <cellStyle name="Normal 11 2 6 3 2" xfId="10912"/>
    <cellStyle name="Normal 11 2 6 3 2 2" xfId="23313"/>
    <cellStyle name="Normal 11 2 6 3 3" xfId="17503"/>
    <cellStyle name="Normal 11 2 6 4" xfId="7993"/>
    <cellStyle name="Normal 11 2 6 4 2" xfId="20409"/>
    <cellStyle name="Normal 11 2 6 5" xfId="14247"/>
    <cellStyle name="Normal 11 2 6_LNG &amp; LPG rework" xfId="30152"/>
    <cellStyle name="Normal 11 2 7" xfId="1782"/>
    <cellStyle name="Normal 11 2 7 2" xfId="5072"/>
    <cellStyle name="Normal 11 2 7 2 2" xfId="11528"/>
    <cellStyle name="Normal 11 2 7 2 2 2" xfId="23916"/>
    <cellStyle name="Normal 11 2 7 2 3" xfId="17504"/>
    <cellStyle name="Normal 11 2 7 3" xfId="7994"/>
    <cellStyle name="Normal 11 2 7 3 2" xfId="20410"/>
    <cellStyle name="Normal 11 2 7 4" xfId="15275"/>
    <cellStyle name="Normal 11 2 8" xfId="1783"/>
    <cellStyle name="Normal 11 2 8 2" xfId="5073"/>
    <cellStyle name="Normal 11 2 8 2 2" xfId="11529"/>
    <cellStyle name="Normal 11 2 8 2 2 2" xfId="23917"/>
    <cellStyle name="Normal 11 2 8 2 3" xfId="17505"/>
    <cellStyle name="Normal 11 2 8 3" xfId="7995"/>
    <cellStyle name="Normal 11 2 8 3 2" xfId="20411"/>
    <cellStyle name="Normal 11 2 8 4" xfId="15276"/>
    <cellStyle name="Normal 11 2 9" xfId="1784"/>
    <cellStyle name="Normal 11 2 9 2" xfId="5074"/>
    <cellStyle name="Normal 11 2 9 2 2" xfId="11530"/>
    <cellStyle name="Normal 11 2 9 2 2 2" xfId="23918"/>
    <cellStyle name="Normal 11 2 9 2 3" xfId="17506"/>
    <cellStyle name="Normal 11 2 9 3" xfId="7996"/>
    <cellStyle name="Normal 11 2 9 3 2" xfId="20412"/>
    <cellStyle name="Normal 11 2 9 4" xfId="15277"/>
    <cellStyle name="Normal 11 2_Alumina Prices" xfId="1785"/>
    <cellStyle name="Normal 11 20" xfId="1786"/>
    <cellStyle name="Normal 11 20 2" xfId="3506"/>
    <cellStyle name="Normal 11 20 2 2" xfId="6372"/>
    <cellStyle name="Normal 11 20 2 2 2" xfId="10306"/>
    <cellStyle name="Normal 11 20 2 2 2 2" xfId="22707"/>
    <cellStyle name="Normal 11 20 2 2 3" xfId="18802"/>
    <cellStyle name="Normal 11 20 2 3" xfId="10693"/>
    <cellStyle name="Normal 11 20 2 3 2" xfId="23094"/>
    <cellStyle name="Normal 11 20 2 4" xfId="9297"/>
    <cellStyle name="Normal 11 20 2 4 2" xfId="21707"/>
    <cellStyle name="Normal 11 20 2 5" xfId="16572"/>
    <cellStyle name="Normal 11 20 2_LNG &amp; LPG rework" xfId="30228"/>
    <cellStyle name="Normal 11 20 3" xfId="5075"/>
    <cellStyle name="Normal 11 20 3 2" xfId="10222"/>
    <cellStyle name="Normal 11 20 3 2 2" xfId="22623"/>
    <cellStyle name="Normal 11 20 3 3" xfId="17507"/>
    <cellStyle name="Normal 11 20 4" xfId="10508"/>
    <cellStyle name="Normal 11 20 4 2" xfId="22909"/>
    <cellStyle name="Normal 11 20 5" xfId="7997"/>
    <cellStyle name="Normal 11 20 5 2" xfId="20413"/>
    <cellStyle name="Normal 11 20 6" xfId="15278"/>
    <cellStyle name="Normal 11 20_LNG &amp; LPG rework" xfId="30229"/>
    <cellStyle name="Normal 11 21" xfId="1787"/>
    <cellStyle name="Normal 11 21 2" xfId="5076"/>
    <cellStyle name="Normal 11 21 2 2" xfId="10479"/>
    <cellStyle name="Normal 11 21 2 2 2" xfId="22880"/>
    <cellStyle name="Normal 11 21 2 3" xfId="17508"/>
    <cellStyle name="Normal 11 21 3" xfId="10876"/>
    <cellStyle name="Normal 11 21 3 2" xfId="23277"/>
    <cellStyle name="Normal 11 21 4" xfId="7998"/>
    <cellStyle name="Normal 11 21 4 2" xfId="20414"/>
    <cellStyle name="Normal 11 21 5" xfId="15279"/>
    <cellStyle name="Normal 11 21_LNG &amp; LPG rework" xfId="30230"/>
    <cellStyle name="Normal 11 22" xfId="1788"/>
    <cellStyle name="Normal 11 22 2" xfId="5077"/>
    <cellStyle name="Normal 11 22 2 2" xfId="10485"/>
    <cellStyle name="Normal 11 22 2 2 2" xfId="22886"/>
    <cellStyle name="Normal 11 22 2 3" xfId="17509"/>
    <cellStyle name="Normal 11 22 3" xfId="10884"/>
    <cellStyle name="Normal 11 22 3 2" xfId="23285"/>
    <cellStyle name="Normal 11 22 4" xfId="7999"/>
    <cellStyle name="Normal 11 22 4 2" xfId="20415"/>
    <cellStyle name="Normal 11 22 5" xfId="15280"/>
    <cellStyle name="Normal 11 22_LNG &amp; LPG rework" xfId="30231"/>
    <cellStyle name="Normal 11 23" xfId="1789"/>
    <cellStyle name="Normal 11 23 2" xfId="5078"/>
    <cellStyle name="Normal 11 23 2 2" xfId="11531"/>
    <cellStyle name="Normal 11 23 2 2 2" xfId="23919"/>
    <cellStyle name="Normal 11 23 2 3" xfId="17510"/>
    <cellStyle name="Normal 11 23 3" xfId="8000"/>
    <cellStyle name="Normal 11 23 3 2" xfId="20416"/>
    <cellStyle name="Normal 11 23 4" xfId="15281"/>
    <cellStyle name="Normal 11 24" xfId="1790"/>
    <cellStyle name="Normal 11 24 2" xfId="5079"/>
    <cellStyle name="Normal 11 24 2 2" xfId="11532"/>
    <cellStyle name="Normal 11 24 2 2 2" xfId="23920"/>
    <cellStyle name="Normal 11 24 2 3" xfId="17511"/>
    <cellStyle name="Normal 11 24 3" xfId="8001"/>
    <cellStyle name="Normal 11 24 3 2" xfId="20417"/>
    <cellStyle name="Normal 11 24 4" xfId="15282"/>
    <cellStyle name="Normal 11 25" xfId="1791"/>
    <cellStyle name="Normal 11 25 2" xfId="5080"/>
    <cellStyle name="Normal 11 25 2 2" xfId="11533"/>
    <cellStyle name="Normal 11 25 2 2 2" xfId="23921"/>
    <cellStyle name="Normal 11 25 2 3" xfId="17512"/>
    <cellStyle name="Normal 11 25 3" xfId="8002"/>
    <cellStyle name="Normal 11 25 3 2" xfId="20418"/>
    <cellStyle name="Normal 11 25 4" xfId="15283"/>
    <cellStyle name="Normal 11 26" xfId="1792"/>
    <cellStyle name="Normal 11 26 2" xfId="5081"/>
    <cellStyle name="Normal 11 26 2 2" xfId="11534"/>
    <cellStyle name="Normal 11 26 2 2 2" xfId="23922"/>
    <cellStyle name="Normal 11 26 2 3" xfId="17513"/>
    <cellStyle name="Normal 11 26 3" xfId="8003"/>
    <cellStyle name="Normal 11 26 3 2" xfId="20419"/>
    <cellStyle name="Normal 11 26 4" xfId="15284"/>
    <cellStyle name="Normal 11 27" xfId="1793"/>
    <cellStyle name="Normal 11 27 2" xfId="5082"/>
    <cellStyle name="Normal 11 27 2 2" xfId="11535"/>
    <cellStyle name="Normal 11 27 2 2 2" xfId="23923"/>
    <cellStyle name="Normal 11 27 2 3" xfId="17514"/>
    <cellStyle name="Normal 11 27 3" xfId="8004"/>
    <cellStyle name="Normal 11 27 3 2" xfId="20420"/>
    <cellStyle name="Normal 11 27 4" xfId="15285"/>
    <cellStyle name="Normal 11 28" xfId="1794"/>
    <cellStyle name="Normal 11 28 2" xfId="5083"/>
    <cellStyle name="Normal 11 28 2 2" xfId="11536"/>
    <cellStyle name="Normal 11 28 2 2 2" xfId="23924"/>
    <cellStyle name="Normal 11 28 2 3" xfId="17515"/>
    <cellStyle name="Normal 11 28 3" xfId="8005"/>
    <cellStyle name="Normal 11 28 3 2" xfId="20421"/>
    <cellStyle name="Normal 11 28 4" xfId="15286"/>
    <cellStyle name="Normal 11 29" xfId="1795"/>
    <cellStyle name="Normal 11 29 2" xfId="5084"/>
    <cellStyle name="Normal 11 29 2 2" xfId="11537"/>
    <cellStyle name="Normal 11 29 2 2 2" xfId="23925"/>
    <cellStyle name="Normal 11 29 2 3" xfId="17516"/>
    <cellStyle name="Normal 11 29 3" xfId="8006"/>
    <cellStyle name="Normal 11 29 3 2" xfId="20422"/>
    <cellStyle name="Normal 11 29 4" xfId="15287"/>
    <cellStyle name="Normal 11 3" xfId="160"/>
    <cellStyle name="Normal 11 3 10" xfId="1796"/>
    <cellStyle name="Normal 11 3 10 2" xfId="5085"/>
    <cellStyle name="Normal 11 3 10 2 2" xfId="11538"/>
    <cellStyle name="Normal 11 3 10 2 2 2" xfId="23926"/>
    <cellStyle name="Normal 11 3 10 2 3" xfId="17517"/>
    <cellStyle name="Normal 11 3 10 3" xfId="8007"/>
    <cellStyle name="Normal 11 3 10 3 2" xfId="20423"/>
    <cellStyle name="Normal 11 3 10 4" xfId="15288"/>
    <cellStyle name="Normal 11 3 11" xfId="1797"/>
    <cellStyle name="Normal 11 3 11 2" xfId="5086"/>
    <cellStyle name="Normal 11 3 11 2 2" xfId="11539"/>
    <cellStyle name="Normal 11 3 11 2 2 2" xfId="23927"/>
    <cellStyle name="Normal 11 3 11 2 3" xfId="17518"/>
    <cellStyle name="Normal 11 3 11 3" xfId="8008"/>
    <cellStyle name="Normal 11 3 11 3 2" xfId="20424"/>
    <cellStyle name="Normal 11 3 11 4" xfId="15289"/>
    <cellStyle name="Normal 11 3 12" xfId="1798"/>
    <cellStyle name="Normal 11 3 12 2" xfId="5087"/>
    <cellStyle name="Normal 11 3 12 2 2" xfId="11540"/>
    <cellStyle name="Normal 11 3 12 2 2 2" xfId="23928"/>
    <cellStyle name="Normal 11 3 12 2 3" xfId="17519"/>
    <cellStyle name="Normal 11 3 12 3" xfId="8009"/>
    <cellStyle name="Normal 11 3 12 3 2" xfId="20425"/>
    <cellStyle name="Normal 11 3 12 4" xfId="15290"/>
    <cellStyle name="Normal 11 3 13" xfId="1799"/>
    <cellStyle name="Normal 11 3 13 2" xfId="5088"/>
    <cellStyle name="Normal 11 3 13 2 2" xfId="11541"/>
    <cellStyle name="Normal 11 3 13 2 2 2" xfId="23929"/>
    <cellStyle name="Normal 11 3 13 2 3" xfId="17520"/>
    <cellStyle name="Normal 11 3 13 3" xfId="8010"/>
    <cellStyle name="Normal 11 3 13 3 2" xfId="20426"/>
    <cellStyle name="Normal 11 3 13 4" xfId="15291"/>
    <cellStyle name="Normal 11 3 14" xfId="1800"/>
    <cellStyle name="Normal 11 3 14 2" xfId="5089"/>
    <cellStyle name="Normal 11 3 14 2 2" xfId="11542"/>
    <cellStyle name="Normal 11 3 14 2 2 2" xfId="23930"/>
    <cellStyle name="Normal 11 3 14 2 3" xfId="17521"/>
    <cellStyle name="Normal 11 3 14 3" xfId="8011"/>
    <cellStyle name="Normal 11 3 14 3 2" xfId="20427"/>
    <cellStyle name="Normal 11 3 14 4" xfId="15292"/>
    <cellStyle name="Normal 11 3 15" xfId="1801"/>
    <cellStyle name="Normal 11 3 15 2" xfId="5090"/>
    <cellStyle name="Normal 11 3 15 2 2" xfId="11543"/>
    <cellStyle name="Normal 11 3 15 2 2 2" xfId="23931"/>
    <cellStyle name="Normal 11 3 15 2 3" xfId="17522"/>
    <cellStyle name="Normal 11 3 15 3" xfId="8012"/>
    <cellStyle name="Normal 11 3 15 3 2" xfId="20428"/>
    <cellStyle name="Normal 11 3 15 4" xfId="15293"/>
    <cellStyle name="Normal 11 3 16" xfId="1802"/>
    <cellStyle name="Normal 11 3 16 2" xfId="5091"/>
    <cellStyle name="Normal 11 3 16 2 2" xfId="11544"/>
    <cellStyle name="Normal 11 3 16 2 2 2" xfId="23932"/>
    <cellStyle name="Normal 11 3 16 2 3" xfId="17523"/>
    <cellStyle name="Normal 11 3 16 3" xfId="8013"/>
    <cellStyle name="Normal 11 3 16 3 2" xfId="20429"/>
    <cellStyle name="Normal 11 3 16 4" xfId="15294"/>
    <cellStyle name="Normal 11 3 17" xfId="1803"/>
    <cellStyle name="Normal 11 3 17 2" xfId="5092"/>
    <cellStyle name="Normal 11 3 17 2 2" xfId="11545"/>
    <cellStyle name="Normal 11 3 17 2 2 2" xfId="23933"/>
    <cellStyle name="Normal 11 3 17 2 3" xfId="17524"/>
    <cellStyle name="Normal 11 3 17 3" xfId="8014"/>
    <cellStyle name="Normal 11 3 17 3 2" xfId="20430"/>
    <cellStyle name="Normal 11 3 17 4" xfId="15295"/>
    <cellStyle name="Normal 11 3 18" xfId="1804"/>
    <cellStyle name="Normal 11 3 18 2" xfId="5093"/>
    <cellStyle name="Normal 11 3 18 2 2" xfId="11546"/>
    <cellStyle name="Normal 11 3 18 2 2 2" xfId="23934"/>
    <cellStyle name="Normal 11 3 18 2 3" xfId="17525"/>
    <cellStyle name="Normal 11 3 18 3" xfId="8015"/>
    <cellStyle name="Normal 11 3 18 3 2" xfId="20431"/>
    <cellStyle name="Normal 11 3 18 4" xfId="15296"/>
    <cellStyle name="Normal 11 3 19" xfId="1805"/>
    <cellStyle name="Normal 11 3 19 2" xfId="5094"/>
    <cellStyle name="Normal 11 3 19 2 2" xfId="11547"/>
    <cellStyle name="Normal 11 3 19 2 2 2" xfId="23935"/>
    <cellStyle name="Normal 11 3 19 2 3" xfId="17526"/>
    <cellStyle name="Normal 11 3 19 3" xfId="8016"/>
    <cellStyle name="Normal 11 3 19 3 2" xfId="20432"/>
    <cellStyle name="Normal 11 3 19 4" xfId="15297"/>
    <cellStyle name="Normal 11 3 2" xfId="251"/>
    <cellStyle name="Normal 11 3 2 10" xfId="13644"/>
    <cellStyle name="Normal 11 3 2 2" xfId="627"/>
    <cellStyle name="Normal 11 3 2 2 2" xfId="1806"/>
    <cellStyle name="Normal 11 3 2 2 2 2" xfId="6808"/>
    <cellStyle name="Normal 11 3 2 2 2 2 2" xfId="12967"/>
    <cellStyle name="Normal 11 3 2 2 2 2 2 2" xfId="25354"/>
    <cellStyle name="Normal 11 3 2 2 2 2 3" xfId="19234"/>
    <cellStyle name="Normal 11 3 2 2 2 3" xfId="9736"/>
    <cellStyle name="Normal 11 3 2 2 2 3 2" xfId="22139"/>
    <cellStyle name="Normal 11 3 2 2 2 4" xfId="15298"/>
    <cellStyle name="Normal 11 3 2 2 3" xfId="5095"/>
    <cellStyle name="Normal 11 3 2 2 3 2" xfId="10617"/>
    <cellStyle name="Normal 11 3 2 2 3 2 2" xfId="23018"/>
    <cellStyle name="Normal 11 3 2 2 3 3" xfId="17527"/>
    <cellStyle name="Normal 11 3 2 2 4" xfId="8017"/>
    <cellStyle name="Normal 11 3 2 2 4 2" xfId="20433"/>
    <cellStyle name="Normal 11 3 2 2 5" xfId="14357"/>
    <cellStyle name="Normal 11 3 2 2 6" xfId="13822"/>
    <cellStyle name="Normal 11 3 2 2_LNG &amp; LPG rework" xfId="30232"/>
    <cellStyle name="Normal 11 3 2 3" xfId="1807"/>
    <cellStyle name="Normal 11 3 2 3 2" xfId="5096"/>
    <cellStyle name="Normal 11 3 2 3 2 2" xfId="10413"/>
    <cellStyle name="Normal 11 3 2 3 2 2 2" xfId="22814"/>
    <cellStyle name="Normal 11 3 2 3 2 3" xfId="17528"/>
    <cellStyle name="Normal 11 3 2 3 3" xfId="10804"/>
    <cellStyle name="Normal 11 3 2 3 3 2" xfId="23205"/>
    <cellStyle name="Normal 11 3 2 3 4" xfId="8018"/>
    <cellStyle name="Normal 11 3 2 3 4 2" xfId="20434"/>
    <cellStyle name="Normal 11 3 2 3 5" xfId="15299"/>
    <cellStyle name="Normal 11 3 2 3_LNG &amp; LPG rework" xfId="30233"/>
    <cellStyle name="Normal 11 3 2 4" xfId="1808"/>
    <cellStyle name="Normal 11 3 2 4 2" xfId="5097"/>
    <cellStyle name="Normal 11 3 2 4 2 2" xfId="11548"/>
    <cellStyle name="Normal 11 3 2 4 2 2 2" xfId="23936"/>
    <cellStyle name="Normal 11 3 2 4 2 3" xfId="17529"/>
    <cellStyle name="Normal 11 3 2 4 3" xfId="8019"/>
    <cellStyle name="Normal 11 3 2 4 3 2" xfId="20435"/>
    <cellStyle name="Normal 11 3 2 4 4" xfId="15300"/>
    <cellStyle name="Normal 11 3 2 5" xfId="1809"/>
    <cellStyle name="Normal 11 3 2 5 2" xfId="5098"/>
    <cellStyle name="Normal 11 3 2 5 2 2" xfId="11549"/>
    <cellStyle name="Normal 11 3 2 5 2 2 2" xfId="23937"/>
    <cellStyle name="Normal 11 3 2 5 2 3" xfId="17530"/>
    <cellStyle name="Normal 11 3 2 5 3" xfId="8020"/>
    <cellStyle name="Normal 11 3 2 5 3 2" xfId="20436"/>
    <cellStyle name="Normal 11 3 2 5 4" xfId="15301"/>
    <cellStyle name="Normal 11 3 2 6" xfId="945"/>
    <cellStyle name="Normal 11 3 2 6 2" xfId="6622"/>
    <cellStyle name="Normal 11 3 2 6 2 2" xfId="12781"/>
    <cellStyle name="Normal 11 3 2 6 2 2 2" xfId="25168"/>
    <cellStyle name="Normal 11 3 2 6 2 3" xfId="19048"/>
    <cellStyle name="Normal 11 3 2 6 3" xfId="9550"/>
    <cellStyle name="Normal 11 3 2 6 3 2" xfId="21953"/>
    <cellStyle name="Normal 11 3 2 6 4" xfId="14609"/>
    <cellStyle name="Normal 11 3 2 7" xfId="4401"/>
    <cellStyle name="Normal 11 3 2 7 2" xfId="11014"/>
    <cellStyle name="Normal 11 3 2 7 2 2" xfId="23402"/>
    <cellStyle name="Normal 11 3 2 7 3" xfId="16838"/>
    <cellStyle name="Normal 11 3 2 8" xfId="7324"/>
    <cellStyle name="Normal 11 3 2 8 2" xfId="19744"/>
    <cellStyle name="Normal 11 3 2 9" xfId="14002"/>
    <cellStyle name="Normal 11 3 2_Alumina Prices" xfId="1810"/>
    <cellStyle name="Normal 11 3 20" xfId="920"/>
    <cellStyle name="Normal 11 3 20 2" xfId="6610"/>
    <cellStyle name="Normal 11 3 20 2 2" xfId="12769"/>
    <cellStyle name="Normal 11 3 20 2 2 2" xfId="25156"/>
    <cellStyle name="Normal 11 3 20 2 3" xfId="19036"/>
    <cellStyle name="Normal 11 3 20 3" xfId="9538"/>
    <cellStyle name="Normal 11 3 20 3 2" xfId="21941"/>
    <cellStyle name="Normal 11 3 20 4" xfId="14589"/>
    <cellStyle name="Normal 11 3 21" xfId="4381"/>
    <cellStyle name="Normal 11 3 21 2" xfId="10999"/>
    <cellStyle name="Normal 11 3 21 2 2" xfId="23387"/>
    <cellStyle name="Normal 11 3 21 3" xfId="16818"/>
    <cellStyle name="Normal 11 3 22" xfId="7304"/>
    <cellStyle name="Normal 11 3 22 2" xfId="19724"/>
    <cellStyle name="Normal 11 3 23" xfId="13913"/>
    <cellStyle name="Normal 11 3 24" xfId="13556"/>
    <cellStyle name="Normal 11 3 3" xfId="341"/>
    <cellStyle name="Normal 11 3 3 2" xfId="715"/>
    <cellStyle name="Normal 11 3 3 2 2" xfId="4101"/>
    <cellStyle name="Normal 11 3 3 2 2 2" xfId="7165"/>
    <cellStyle name="Normal 11 3 3 2 2 2 2" xfId="13323"/>
    <cellStyle name="Normal 11 3 3 2 2 2 2 2" xfId="25710"/>
    <cellStyle name="Normal 11 3 3 2 2 2 3" xfId="19590"/>
    <cellStyle name="Normal 11 3 3 2 2 3" xfId="10092"/>
    <cellStyle name="Normal 11 3 3 2 2 3 2" xfId="22495"/>
    <cellStyle name="Normal 11 3 3 2 2 4" xfId="16672"/>
    <cellStyle name="Normal 11 3 3 2 3" xfId="6476"/>
    <cellStyle name="Normal 11 3 3 2 3 2" xfId="12635"/>
    <cellStyle name="Normal 11 3 3 2 3 2 2" xfId="25022"/>
    <cellStyle name="Normal 11 3 3 2 3 3" xfId="18902"/>
    <cellStyle name="Normal 11 3 3 2 4" xfId="9404"/>
    <cellStyle name="Normal 11 3 3 2 4 2" xfId="21807"/>
    <cellStyle name="Normal 11 3 3 2 5" xfId="14445"/>
    <cellStyle name="Normal 11 3 3 3" xfId="1811"/>
    <cellStyle name="Normal 11 3 3 3 2" xfId="6809"/>
    <cellStyle name="Normal 11 3 3 3 2 2" xfId="12968"/>
    <cellStyle name="Normal 11 3 3 3 2 2 2" xfId="25355"/>
    <cellStyle name="Normal 11 3 3 3 2 3" xfId="19235"/>
    <cellStyle name="Normal 11 3 3 3 3" xfId="9737"/>
    <cellStyle name="Normal 11 3 3 3 3 2" xfId="22140"/>
    <cellStyle name="Normal 11 3 3 3 4" xfId="15302"/>
    <cellStyle name="Normal 11 3 3 4" xfId="5099"/>
    <cellStyle name="Normal 11 3 3 4 2" xfId="11550"/>
    <cellStyle name="Normal 11 3 3 4 2 2" xfId="23938"/>
    <cellStyle name="Normal 11 3 3 4 3" xfId="17531"/>
    <cellStyle name="Normal 11 3 3 5" xfId="8021"/>
    <cellStyle name="Normal 11 3 3 5 2" xfId="20437"/>
    <cellStyle name="Normal 11 3 3 6" xfId="14090"/>
    <cellStyle name="Normal 11 3 3 7" xfId="13734"/>
    <cellStyle name="Normal 11 3 3_LNG &amp; LPG rework" xfId="30234"/>
    <cellStyle name="Normal 11 3 4" xfId="429"/>
    <cellStyle name="Normal 11 3 4 2" xfId="803"/>
    <cellStyle name="Normal 11 3 4 2 2" xfId="4187"/>
    <cellStyle name="Normal 11 3 4 2 2 2" xfId="7247"/>
    <cellStyle name="Normal 11 3 4 2 2 2 2" xfId="13405"/>
    <cellStyle name="Normal 11 3 4 2 2 2 2 2" xfId="25792"/>
    <cellStyle name="Normal 11 3 4 2 2 2 3" xfId="19672"/>
    <cellStyle name="Normal 11 3 4 2 2 3" xfId="10174"/>
    <cellStyle name="Normal 11 3 4 2 2 3 2" xfId="22577"/>
    <cellStyle name="Normal 11 3 4 2 2 4" xfId="16758"/>
    <cellStyle name="Normal 11 3 4 2 3" xfId="6562"/>
    <cellStyle name="Normal 11 3 4 2 3 2" xfId="12721"/>
    <cellStyle name="Normal 11 3 4 2 3 2 2" xfId="25108"/>
    <cellStyle name="Normal 11 3 4 2 3 3" xfId="18988"/>
    <cellStyle name="Normal 11 3 4 2 4" xfId="9490"/>
    <cellStyle name="Normal 11 3 4 2 4 2" xfId="21893"/>
    <cellStyle name="Normal 11 3 4 2 5" xfId="14533"/>
    <cellStyle name="Normal 11 3 4 3" xfId="1812"/>
    <cellStyle name="Normal 11 3 4 3 2" xfId="6810"/>
    <cellStyle name="Normal 11 3 4 3 2 2" xfId="12969"/>
    <cellStyle name="Normal 11 3 4 3 2 2 2" xfId="25356"/>
    <cellStyle name="Normal 11 3 4 3 2 3" xfId="19236"/>
    <cellStyle name="Normal 11 3 4 3 3" xfId="9738"/>
    <cellStyle name="Normal 11 3 4 3 3 2" xfId="22141"/>
    <cellStyle name="Normal 11 3 4 3 4" xfId="15303"/>
    <cellStyle name="Normal 11 3 4 4" xfId="5100"/>
    <cellStyle name="Normal 11 3 4 4 2" xfId="11551"/>
    <cellStyle name="Normal 11 3 4 4 2 2" xfId="23939"/>
    <cellStyle name="Normal 11 3 4 4 3" xfId="17532"/>
    <cellStyle name="Normal 11 3 4 5" xfId="8022"/>
    <cellStyle name="Normal 11 3 4 5 2" xfId="20438"/>
    <cellStyle name="Normal 11 3 4 6" xfId="14178"/>
    <cellStyle name="Normal 11 3 4_LNG &amp; LPG rework" xfId="30235"/>
    <cellStyle name="Normal 11 3 5" xfId="538"/>
    <cellStyle name="Normal 11 3 5 2" xfId="1813"/>
    <cellStyle name="Normal 11 3 5 2 2" xfId="6811"/>
    <cellStyle name="Normal 11 3 5 2 2 2" xfId="12970"/>
    <cellStyle name="Normal 11 3 5 2 2 2 2" xfId="25357"/>
    <cellStyle name="Normal 11 3 5 2 2 3" xfId="19237"/>
    <cellStyle name="Normal 11 3 5 2 3" xfId="9739"/>
    <cellStyle name="Normal 11 3 5 2 3 2" xfId="22142"/>
    <cellStyle name="Normal 11 3 5 2 4" xfId="15304"/>
    <cellStyle name="Normal 11 3 5 3" xfId="5101"/>
    <cellStyle name="Normal 11 3 5 3 2" xfId="10934"/>
    <cellStyle name="Normal 11 3 5 3 2 2" xfId="23335"/>
    <cellStyle name="Normal 11 3 5 3 3" xfId="17533"/>
    <cellStyle name="Normal 11 3 5 4" xfId="8023"/>
    <cellStyle name="Normal 11 3 5 4 2" xfId="20439"/>
    <cellStyle name="Normal 11 3 5 5" xfId="14269"/>
    <cellStyle name="Normal 11 3 5_LNG &amp; LPG rework" xfId="30236"/>
    <cellStyle name="Normal 11 3 6" xfId="1814"/>
    <cellStyle name="Normal 11 3 6 2" xfId="5102"/>
    <cellStyle name="Normal 11 3 6 2 2" xfId="11552"/>
    <cellStyle name="Normal 11 3 6 2 2 2" xfId="23940"/>
    <cellStyle name="Normal 11 3 6 2 3" xfId="17534"/>
    <cellStyle name="Normal 11 3 6 3" xfId="8024"/>
    <cellStyle name="Normal 11 3 6 3 2" xfId="20440"/>
    <cellStyle name="Normal 11 3 6 4" xfId="15305"/>
    <cellStyle name="Normal 11 3 7" xfId="1815"/>
    <cellStyle name="Normal 11 3 7 2" xfId="5103"/>
    <cellStyle name="Normal 11 3 7 2 2" xfId="11553"/>
    <cellStyle name="Normal 11 3 7 2 2 2" xfId="23941"/>
    <cellStyle name="Normal 11 3 7 2 3" xfId="17535"/>
    <cellStyle name="Normal 11 3 7 3" xfId="8025"/>
    <cellStyle name="Normal 11 3 7 3 2" xfId="20441"/>
    <cellStyle name="Normal 11 3 7 4" xfId="15306"/>
    <cellStyle name="Normal 11 3 8" xfId="1816"/>
    <cellStyle name="Normal 11 3 8 2" xfId="5104"/>
    <cellStyle name="Normal 11 3 8 2 2" xfId="11554"/>
    <cellStyle name="Normal 11 3 8 2 2 2" xfId="23942"/>
    <cellStyle name="Normal 11 3 8 2 3" xfId="17536"/>
    <cellStyle name="Normal 11 3 8 3" xfId="8026"/>
    <cellStyle name="Normal 11 3 8 3 2" xfId="20442"/>
    <cellStyle name="Normal 11 3 8 4" xfId="15307"/>
    <cellStyle name="Normal 11 3 9" xfId="1817"/>
    <cellStyle name="Normal 11 3 9 2" xfId="5105"/>
    <cellStyle name="Normal 11 3 9 2 2" xfId="11555"/>
    <cellStyle name="Normal 11 3 9 2 2 2" xfId="23943"/>
    <cellStyle name="Normal 11 3 9 2 3" xfId="17537"/>
    <cellStyle name="Normal 11 3 9 3" xfId="8027"/>
    <cellStyle name="Normal 11 3 9 3 2" xfId="20443"/>
    <cellStyle name="Normal 11 3 9 4" xfId="15308"/>
    <cellStyle name="Normal 11 3_Alumina Prices" xfId="1818"/>
    <cellStyle name="Normal 11 30" xfId="1819"/>
    <cellStyle name="Normal 11 30 2" xfId="5106"/>
    <cellStyle name="Normal 11 30 2 2" xfId="11556"/>
    <cellStyle name="Normal 11 30 2 2 2" xfId="23944"/>
    <cellStyle name="Normal 11 30 2 3" xfId="17538"/>
    <cellStyle name="Normal 11 30 3" xfId="8028"/>
    <cellStyle name="Normal 11 30 3 2" xfId="20444"/>
    <cellStyle name="Normal 11 30 4" xfId="15309"/>
    <cellStyle name="Normal 11 31" xfId="1820"/>
    <cellStyle name="Normal 11 31 2" xfId="5107"/>
    <cellStyle name="Normal 11 31 2 2" xfId="11557"/>
    <cellStyle name="Normal 11 31 2 2 2" xfId="23945"/>
    <cellStyle name="Normal 11 31 2 3" xfId="17539"/>
    <cellStyle name="Normal 11 31 3" xfId="8029"/>
    <cellStyle name="Normal 11 31 3 2" xfId="20445"/>
    <cellStyle name="Normal 11 31 4" xfId="15310"/>
    <cellStyle name="Normal 11 32" xfId="936"/>
    <cellStyle name="Normal 11 32 2" xfId="4395"/>
    <cellStyle name="Normal 11 32 2 2" xfId="11009"/>
    <cellStyle name="Normal 11 32 2 2 2" xfId="23397"/>
    <cellStyle name="Normal 11 32 2 3" xfId="16832"/>
    <cellStyle name="Normal 11 32 3" xfId="7318"/>
    <cellStyle name="Normal 11 32 3 2" xfId="19738"/>
    <cellStyle name="Normal 11 32 4" xfId="14603"/>
    <cellStyle name="Normal 11 33" xfId="848"/>
    <cellStyle name="Normal 11 34" xfId="1065"/>
    <cellStyle name="Normal 11 35" xfId="4229"/>
    <cellStyle name="Normal 11 36" xfId="4236"/>
    <cellStyle name="Normal 11 37" xfId="4231"/>
    <cellStyle name="Normal 11 38" xfId="4226"/>
    <cellStyle name="Normal 11 39" xfId="4352"/>
    <cellStyle name="Normal 11 4" xfId="207"/>
    <cellStyle name="Normal 11 4 10" xfId="1821"/>
    <cellStyle name="Normal 11 4 10 2" xfId="5108"/>
    <cellStyle name="Normal 11 4 10 2 2" xfId="11558"/>
    <cellStyle name="Normal 11 4 10 2 2 2" xfId="23946"/>
    <cellStyle name="Normal 11 4 10 2 3" xfId="17540"/>
    <cellStyle name="Normal 11 4 10 3" xfId="8030"/>
    <cellStyle name="Normal 11 4 10 3 2" xfId="20446"/>
    <cellStyle name="Normal 11 4 10 4" xfId="15311"/>
    <cellStyle name="Normal 11 4 11" xfId="1822"/>
    <cellStyle name="Normal 11 4 11 2" xfId="5109"/>
    <cellStyle name="Normal 11 4 11 2 2" xfId="11559"/>
    <cellStyle name="Normal 11 4 11 2 2 2" xfId="23947"/>
    <cellStyle name="Normal 11 4 11 2 3" xfId="17541"/>
    <cellStyle name="Normal 11 4 11 3" xfId="8031"/>
    <cellStyle name="Normal 11 4 11 3 2" xfId="20447"/>
    <cellStyle name="Normal 11 4 11 4" xfId="15312"/>
    <cellStyle name="Normal 11 4 12" xfId="1823"/>
    <cellStyle name="Normal 11 4 12 2" xfId="5110"/>
    <cellStyle name="Normal 11 4 12 2 2" xfId="11560"/>
    <cellStyle name="Normal 11 4 12 2 2 2" xfId="23948"/>
    <cellStyle name="Normal 11 4 12 2 3" xfId="17542"/>
    <cellStyle name="Normal 11 4 12 3" xfId="8032"/>
    <cellStyle name="Normal 11 4 12 3 2" xfId="20448"/>
    <cellStyle name="Normal 11 4 12 4" xfId="15313"/>
    <cellStyle name="Normal 11 4 13" xfId="1824"/>
    <cellStyle name="Normal 11 4 13 2" xfId="5111"/>
    <cellStyle name="Normal 11 4 13 2 2" xfId="11561"/>
    <cellStyle name="Normal 11 4 13 2 2 2" xfId="23949"/>
    <cellStyle name="Normal 11 4 13 2 3" xfId="17543"/>
    <cellStyle name="Normal 11 4 13 3" xfId="8033"/>
    <cellStyle name="Normal 11 4 13 3 2" xfId="20449"/>
    <cellStyle name="Normal 11 4 13 4" xfId="15314"/>
    <cellStyle name="Normal 11 4 14" xfId="1825"/>
    <cellStyle name="Normal 11 4 14 2" xfId="5112"/>
    <cellStyle name="Normal 11 4 14 2 2" xfId="11562"/>
    <cellStyle name="Normal 11 4 14 2 2 2" xfId="23950"/>
    <cellStyle name="Normal 11 4 14 2 3" xfId="17544"/>
    <cellStyle name="Normal 11 4 14 3" xfId="8034"/>
    <cellStyle name="Normal 11 4 14 3 2" xfId="20450"/>
    <cellStyle name="Normal 11 4 14 4" xfId="15315"/>
    <cellStyle name="Normal 11 4 15" xfId="1826"/>
    <cellStyle name="Normal 11 4 15 2" xfId="5113"/>
    <cellStyle name="Normal 11 4 15 2 2" xfId="11563"/>
    <cellStyle name="Normal 11 4 15 2 2 2" xfId="23951"/>
    <cellStyle name="Normal 11 4 15 2 3" xfId="17545"/>
    <cellStyle name="Normal 11 4 15 3" xfId="8035"/>
    <cellStyle name="Normal 11 4 15 3 2" xfId="20451"/>
    <cellStyle name="Normal 11 4 15 4" xfId="15316"/>
    <cellStyle name="Normal 11 4 16" xfId="1827"/>
    <cellStyle name="Normal 11 4 16 2" xfId="5114"/>
    <cellStyle name="Normal 11 4 16 2 2" xfId="11564"/>
    <cellStyle name="Normal 11 4 16 2 2 2" xfId="23952"/>
    <cellStyle name="Normal 11 4 16 2 3" xfId="17546"/>
    <cellStyle name="Normal 11 4 16 3" xfId="8036"/>
    <cellStyle name="Normal 11 4 16 3 2" xfId="20452"/>
    <cellStyle name="Normal 11 4 16 4" xfId="15317"/>
    <cellStyle name="Normal 11 4 17" xfId="1828"/>
    <cellStyle name="Normal 11 4 17 2" xfId="5115"/>
    <cellStyle name="Normal 11 4 17 2 2" xfId="11565"/>
    <cellStyle name="Normal 11 4 17 2 2 2" xfId="23953"/>
    <cellStyle name="Normal 11 4 17 2 3" xfId="17547"/>
    <cellStyle name="Normal 11 4 17 3" xfId="8037"/>
    <cellStyle name="Normal 11 4 17 3 2" xfId="20453"/>
    <cellStyle name="Normal 11 4 17 4" xfId="15318"/>
    <cellStyle name="Normal 11 4 18" xfId="1829"/>
    <cellStyle name="Normal 11 4 18 2" xfId="5116"/>
    <cellStyle name="Normal 11 4 18 2 2" xfId="11566"/>
    <cellStyle name="Normal 11 4 18 2 2 2" xfId="23954"/>
    <cellStyle name="Normal 11 4 18 2 3" xfId="17548"/>
    <cellStyle name="Normal 11 4 18 3" xfId="8038"/>
    <cellStyle name="Normal 11 4 18 3 2" xfId="20454"/>
    <cellStyle name="Normal 11 4 18 4" xfId="15319"/>
    <cellStyle name="Normal 11 4 19" xfId="939"/>
    <cellStyle name="Normal 11 4 19 2" xfId="6619"/>
    <cellStyle name="Normal 11 4 19 2 2" xfId="12778"/>
    <cellStyle name="Normal 11 4 19 2 2 2" xfId="25165"/>
    <cellStyle name="Normal 11 4 19 2 3" xfId="19045"/>
    <cellStyle name="Normal 11 4 19 3" xfId="9547"/>
    <cellStyle name="Normal 11 4 19 3 2" xfId="21950"/>
    <cellStyle name="Normal 11 4 19 4" xfId="14605"/>
    <cellStyle name="Normal 11 4 2" xfId="583"/>
    <cellStyle name="Normal 11 4 2 2" xfId="944"/>
    <cellStyle name="Normal 11 4 2 2 2" xfId="6621"/>
    <cellStyle name="Normal 11 4 2 2 2 2" xfId="12780"/>
    <cellStyle name="Normal 11 4 2 2 2 2 2" xfId="25167"/>
    <cellStyle name="Normal 11 4 2 2 2 3" xfId="19047"/>
    <cellStyle name="Normal 11 4 2 2 3" xfId="9549"/>
    <cellStyle name="Normal 11 4 2 2 3 2" xfId="21952"/>
    <cellStyle name="Normal 11 4 2 2 4" xfId="14608"/>
    <cellStyle name="Normal 11 4 2 3" xfId="4400"/>
    <cellStyle name="Normal 11 4 2 3 2" xfId="10511"/>
    <cellStyle name="Normal 11 4 2 3 2 2" xfId="22912"/>
    <cellStyle name="Normal 11 4 2 3 3" xfId="16837"/>
    <cellStyle name="Normal 11 4 2 4" xfId="7323"/>
    <cellStyle name="Normal 11 4 2 4 2" xfId="19743"/>
    <cellStyle name="Normal 11 4 2 5" xfId="14313"/>
    <cellStyle name="Normal 11 4 2 6" xfId="13778"/>
    <cellStyle name="Normal 11 4 2_Iron Ore TSI Prices" xfId="13488"/>
    <cellStyle name="Normal 11 4 20" xfId="4397"/>
    <cellStyle name="Normal 11 4 20 2" xfId="11011"/>
    <cellStyle name="Normal 11 4 20 2 2" xfId="23399"/>
    <cellStyle name="Normal 11 4 20 3" xfId="16834"/>
    <cellStyle name="Normal 11 4 21" xfId="7320"/>
    <cellStyle name="Normal 11 4 21 2" xfId="19740"/>
    <cellStyle name="Normal 11 4 22" xfId="13958"/>
    <cellStyle name="Normal 11 4 23" xfId="13600"/>
    <cellStyle name="Normal 11 4 3" xfId="1830"/>
    <cellStyle name="Normal 11 4 3 2" xfId="5117"/>
    <cellStyle name="Normal 11 4 3 2 2" xfId="10309"/>
    <cellStyle name="Normal 11 4 3 2 2 2" xfId="22710"/>
    <cellStyle name="Normal 11 4 3 2 3" xfId="17549"/>
    <cellStyle name="Normal 11 4 3 3" xfId="10697"/>
    <cellStyle name="Normal 11 4 3 3 2" xfId="23098"/>
    <cellStyle name="Normal 11 4 3 4" xfId="8039"/>
    <cellStyle name="Normal 11 4 3 4 2" xfId="20455"/>
    <cellStyle name="Normal 11 4 3 5" xfId="15320"/>
    <cellStyle name="Normal 11 4 3_LNG &amp; LPG rework" xfId="30237"/>
    <cellStyle name="Normal 11 4 4" xfId="1831"/>
    <cellStyle name="Normal 11 4 4 2" xfId="5118"/>
    <cellStyle name="Normal 11 4 4 2 2" xfId="11567"/>
    <cellStyle name="Normal 11 4 4 2 2 2" xfId="23955"/>
    <cellStyle name="Normal 11 4 4 2 3" xfId="17550"/>
    <cellStyle name="Normal 11 4 4 3" xfId="8040"/>
    <cellStyle name="Normal 11 4 4 3 2" xfId="20456"/>
    <cellStyle name="Normal 11 4 4 4" xfId="15321"/>
    <cellStyle name="Normal 11 4 5" xfId="1832"/>
    <cellStyle name="Normal 11 4 5 2" xfId="5119"/>
    <cellStyle name="Normal 11 4 5 2 2" xfId="11568"/>
    <cellStyle name="Normal 11 4 5 2 2 2" xfId="23956"/>
    <cellStyle name="Normal 11 4 5 2 3" xfId="17551"/>
    <cellStyle name="Normal 11 4 5 3" xfId="8041"/>
    <cellStyle name="Normal 11 4 5 3 2" xfId="20457"/>
    <cellStyle name="Normal 11 4 5 4" xfId="15322"/>
    <cellStyle name="Normal 11 4 6" xfId="1833"/>
    <cellStyle name="Normal 11 4 6 2" xfId="5120"/>
    <cellStyle name="Normal 11 4 6 2 2" xfId="11569"/>
    <cellStyle name="Normal 11 4 6 2 2 2" xfId="23957"/>
    <cellStyle name="Normal 11 4 6 2 3" xfId="17552"/>
    <cellStyle name="Normal 11 4 6 3" xfId="8042"/>
    <cellStyle name="Normal 11 4 6 3 2" xfId="20458"/>
    <cellStyle name="Normal 11 4 6 4" xfId="15323"/>
    <cellStyle name="Normal 11 4 7" xfId="1834"/>
    <cellStyle name="Normal 11 4 7 2" xfId="5121"/>
    <cellStyle name="Normal 11 4 7 2 2" xfId="11570"/>
    <cellStyle name="Normal 11 4 7 2 2 2" xfId="23958"/>
    <cellStyle name="Normal 11 4 7 2 3" xfId="17553"/>
    <cellStyle name="Normal 11 4 7 3" xfId="8043"/>
    <cellStyle name="Normal 11 4 7 3 2" xfId="20459"/>
    <cellStyle name="Normal 11 4 7 4" xfId="15324"/>
    <cellStyle name="Normal 11 4 8" xfId="1835"/>
    <cellStyle name="Normal 11 4 8 2" xfId="5122"/>
    <cellStyle name="Normal 11 4 8 2 2" xfId="11571"/>
    <cellStyle name="Normal 11 4 8 2 2 2" xfId="23959"/>
    <cellStyle name="Normal 11 4 8 2 3" xfId="17554"/>
    <cellStyle name="Normal 11 4 8 3" xfId="8044"/>
    <cellStyle name="Normal 11 4 8 3 2" xfId="20460"/>
    <cellStyle name="Normal 11 4 8 4" xfId="15325"/>
    <cellStyle name="Normal 11 4 9" xfId="1836"/>
    <cellStyle name="Normal 11 4 9 2" xfId="5123"/>
    <cellStyle name="Normal 11 4 9 2 2" xfId="11572"/>
    <cellStyle name="Normal 11 4 9 2 2 2" xfId="23960"/>
    <cellStyle name="Normal 11 4 9 2 3" xfId="17555"/>
    <cellStyle name="Normal 11 4 9 3" xfId="8045"/>
    <cellStyle name="Normal 11 4 9 3 2" xfId="20461"/>
    <cellStyle name="Normal 11 4 9 4" xfId="15326"/>
    <cellStyle name="Normal 11 4_Alumina Prices" xfId="1837"/>
    <cellStyle name="Normal 11 40" xfId="4250"/>
    <cellStyle name="Normal 11 41" xfId="4359"/>
    <cellStyle name="Normal 11 42" xfId="4443"/>
    <cellStyle name="Normal 11 43" xfId="6402"/>
    <cellStyle name="Normal 11 44" xfId="7282"/>
    <cellStyle name="Normal 11 45" xfId="9331"/>
    <cellStyle name="Normal 11 46" xfId="8722"/>
    <cellStyle name="Normal 11 47" xfId="13456"/>
    <cellStyle name="Normal 11 48" xfId="9333"/>
    <cellStyle name="Normal 11 49" xfId="13448"/>
    <cellStyle name="Normal 11 5" xfId="297"/>
    <cellStyle name="Normal 11 5 10" xfId="1838"/>
    <cellStyle name="Normal 11 5 10 2" xfId="5124"/>
    <cellStyle name="Normal 11 5 10 2 2" xfId="11573"/>
    <cellStyle name="Normal 11 5 10 2 2 2" xfId="23961"/>
    <cellStyle name="Normal 11 5 10 2 3" xfId="17556"/>
    <cellStyle name="Normal 11 5 10 3" xfId="8046"/>
    <cellStyle name="Normal 11 5 10 3 2" xfId="20462"/>
    <cellStyle name="Normal 11 5 10 4" xfId="15327"/>
    <cellStyle name="Normal 11 5 11" xfId="1839"/>
    <cellStyle name="Normal 11 5 11 2" xfId="5125"/>
    <cellStyle name="Normal 11 5 11 2 2" xfId="11574"/>
    <cellStyle name="Normal 11 5 11 2 2 2" xfId="23962"/>
    <cellStyle name="Normal 11 5 11 2 3" xfId="17557"/>
    <cellStyle name="Normal 11 5 11 3" xfId="8047"/>
    <cellStyle name="Normal 11 5 11 3 2" xfId="20463"/>
    <cellStyle name="Normal 11 5 11 4" xfId="15328"/>
    <cellStyle name="Normal 11 5 12" xfId="1840"/>
    <cellStyle name="Normal 11 5 12 2" xfId="5126"/>
    <cellStyle name="Normal 11 5 12 2 2" xfId="11575"/>
    <cellStyle name="Normal 11 5 12 2 2 2" xfId="23963"/>
    <cellStyle name="Normal 11 5 12 2 3" xfId="17558"/>
    <cellStyle name="Normal 11 5 12 3" xfId="8048"/>
    <cellStyle name="Normal 11 5 12 3 2" xfId="20464"/>
    <cellStyle name="Normal 11 5 12 4" xfId="15329"/>
    <cellStyle name="Normal 11 5 13" xfId="1841"/>
    <cellStyle name="Normal 11 5 13 2" xfId="5127"/>
    <cellStyle name="Normal 11 5 13 2 2" xfId="11576"/>
    <cellStyle name="Normal 11 5 13 2 2 2" xfId="23964"/>
    <cellStyle name="Normal 11 5 13 2 3" xfId="17559"/>
    <cellStyle name="Normal 11 5 13 3" xfId="8049"/>
    <cellStyle name="Normal 11 5 13 3 2" xfId="20465"/>
    <cellStyle name="Normal 11 5 13 4" xfId="15330"/>
    <cellStyle name="Normal 11 5 14" xfId="1842"/>
    <cellStyle name="Normal 11 5 14 2" xfId="5128"/>
    <cellStyle name="Normal 11 5 14 2 2" xfId="11577"/>
    <cellStyle name="Normal 11 5 14 2 2 2" xfId="23965"/>
    <cellStyle name="Normal 11 5 14 2 3" xfId="17560"/>
    <cellStyle name="Normal 11 5 14 3" xfId="8050"/>
    <cellStyle name="Normal 11 5 14 3 2" xfId="20466"/>
    <cellStyle name="Normal 11 5 14 4" xfId="15331"/>
    <cellStyle name="Normal 11 5 15" xfId="1843"/>
    <cellStyle name="Normal 11 5 15 2" xfId="5129"/>
    <cellStyle name="Normal 11 5 15 2 2" xfId="11578"/>
    <cellStyle name="Normal 11 5 15 2 2 2" xfId="23966"/>
    <cellStyle name="Normal 11 5 15 2 3" xfId="17561"/>
    <cellStyle name="Normal 11 5 15 3" xfId="8051"/>
    <cellStyle name="Normal 11 5 15 3 2" xfId="20467"/>
    <cellStyle name="Normal 11 5 15 4" xfId="15332"/>
    <cellStyle name="Normal 11 5 16" xfId="1844"/>
    <cellStyle name="Normal 11 5 16 2" xfId="5130"/>
    <cellStyle name="Normal 11 5 16 2 2" xfId="11579"/>
    <cellStyle name="Normal 11 5 16 2 2 2" xfId="23967"/>
    <cellStyle name="Normal 11 5 16 2 3" xfId="17562"/>
    <cellStyle name="Normal 11 5 16 3" xfId="8052"/>
    <cellStyle name="Normal 11 5 16 3 2" xfId="20468"/>
    <cellStyle name="Normal 11 5 16 4" xfId="15333"/>
    <cellStyle name="Normal 11 5 17" xfId="1845"/>
    <cellStyle name="Normal 11 5 17 2" xfId="5131"/>
    <cellStyle name="Normal 11 5 17 2 2" xfId="11580"/>
    <cellStyle name="Normal 11 5 17 2 2 2" xfId="23968"/>
    <cellStyle name="Normal 11 5 17 2 3" xfId="17563"/>
    <cellStyle name="Normal 11 5 17 3" xfId="8053"/>
    <cellStyle name="Normal 11 5 17 3 2" xfId="20469"/>
    <cellStyle name="Normal 11 5 17 4" xfId="15334"/>
    <cellStyle name="Normal 11 5 18" xfId="1846"/>
    <cellStyle name="Normal 11 5 18 2" xfId="5132"/>
    <cellStyle name="Normal 11 5 18 2 2" xfId="11581"/>
    <cellStyle name="Normal 11 5 18 2 2 2" xfId="23969"/>
    <cellStyle name="Normal 11 5 18 2 3" xfId="17564"/>
    <cellStyle name="Normal 11 5 18 3" xfId="8054"/>
    <cellStyle name="Normal 11 5 18 3 2" xfId="20470"/>
    <cellStyle name="Normal 11 5 18 4" xfId="15335"/>
    <cellStyle name="Normal 11 5 19" xfId="932"/>
    <cellStyle name="Normal 11 5 19 2" xfId="6617"/>
    <cellStyle name="Normal 11 5 19 2 2" xfId="12776"/>
    <cellStyle name="Normal 11 5 19 2 2 2" xfId="25163"/>
    <cellStyle name="Normal 11 5 19 2 3" xfId="19043"/>
    <cellStyle name="Normal 11 5 19 3" xfId="9545"/>
    <cellStyle name="Normal 11 5 19 3 2" xfId="21948"/>
    <cellStyle name="Normal 11 5 19 4" xfId="14600"/>
    <cellStyle name="Normal 11 5 2" xfId="671"/>
    <cellStyle name="Normal 11 5 2 2" xfId="921"/>
    <cellStyle name="Normal 11 5 2 2 2" xfId="6611"/>
    <cellStyle name="Normal 11 5 2 2 2 2" xfId="12770"/>
    <cellStyle name="Normal 11 5 2 2 2 2 2" xfId="25157"/>
    <cellStyle name="Normal 11 5 2 2 2 3" xfId="19037"/>
    <cellStyle name="Normal 11 5 2 2 3" xfId="9539"/>
    <cellStyle name="Normal 11 5 2 2 3 2" xfId="21942"/>
    <cellStyle name="Normal 11 5 2 2 4" xfId="14590"/>
    <cellStyle name="Normal 11 5 2 3" xfId="4382"/>
    <cellStyle name="Normal 11 5 2 3 2" xfId="10515"/>
    <cellStyle name="Normal 11 5 2 3 2 2" xfId="22916"/>
    <cellStyle name="Normal 11 5 2 3 3" xfId="16819"/>
    <cellStyle name="Normal 11 5 2 4" xfId="7305"/>
    <cellStyle name="Normal 11 5 2 4 2" xfId="19725"/>
    <cellStyle name="Normal 11 5 2 5" xfId="14401"/>
    <cellStyle name="Normal 11 5 2_Iron Ore TSI Prices" xfId="8808"/>
    <cellStyle name="Normal 11 5 20" xfId="4392"/>
    <cellStyle name="Normal 11 5 20 2" xfId="11007"/>
    <cellStyle name="Normal 11 5 20 2 2" xfId="23395"/>
    <cellStyle name="Normal 11 5 20 3" xfId="16829"/>
    <cellStyle name="Normal 11 5 21" xfId="7315"/>
    <cellStyle name="Normal 11 5 21 2" xfId="19735"/>
    <cellStyle name="Normal 11 5 22" xfId="14046"/>
    <cellStyle name="Normal 11 5 23" xfId="13690"/>
    <cellStyle name="Normal 11 5 3" xfId="1847"/>
    <cellStyle name="Normal 11 5 3 2" xfId="5133"/>
    <cellStyle name="Normal 11 5 3 2 2" xfId="10313"/>
    <cellStyle name="Normal 11 5 3 2 2 2" xfId="22714"/>
    <cellStyle name="Normal 11 5 3 2 3" xfId="17565"/>
    <cellStyle name="Normal 11 5 3 3" xfId="10701"/>
    <cellStyle name="Normal 11 5 3 3 2" xfId="23102"/>
    <cellStyle name="Normal 11 5 3 4" xfId="8055"/>
    <cellStyle name="Normal 11 5 3 4 2" xfId="20471"/>
    <cellStyle name="Normal 11 5 3 5" xfId="15336"/>
    <cellStyle name="Normal 11 5 3_LNG &amp; LPG rework" xfId="30087"/>
    <cellStyle name="Normal 11 5 4" xfId="1848"/>
    <cellStyle name="Normal 11 5 4 2" xfId="5134"/>
    <cellStyle name="Normal 11 5 4 2 2" xfId="11582"/>
    <cellStyle name="Normal 11 5 4 2 2 2" xfId="23970"/>
    <cellStyle name="Normal 11 5 4 2 3" xfId="17566"/>
    <cellStyle name="Normal 11 5 4 3" xfId="8056"/>
    <cellStyle name="Normal 11 5 4 3 2" xfId="20472"/>
    <cellStyle name="Normal 11 5 4 4" xfId="15337"/>
    <cellStyle name="Normal 11 5 5" xfId="1849"/>
    <cellStyle name="Normal 11 5 5 2" xfId="5135"/>
    <cellStyle name="Normal 11 5 5 2 2" xfId="11583"/>
    <cellStyle name="Normal 11 5 5 2 2 2" xfId="23971"/>
    <cellStyle name="Normal 11 5 5 2 3" xfId="17567"/>
    <cellStyle name="Normal 11 5 5 3" xfId="8057"/>
    <cellStyle name="Normal 11 5 5 3 2" xfId="20473"/>
    <cellStyle name="Normal 11 5 5 4" xfId="15338"/>
    <cellStyle name="Normal 11 5 6" xfId="1850"/>
    <cellStyle name="Normal 11 5 6 2" xfId="5136"/>
    <cellStyle name="Normal 11 5 6 2 2" xfId="11584"/>
    <cellStyle name="Normal 11 5 6 2 2 2" xfId="23972"/>
    <cellStyle name="Normal 11 5 6 2 3" xfId="17568"/>
    <cellStyle name="Normal 11 5 6 3" xfId="8058"/>
    <cellStyle name="Normal 11 5 6 3 2" xfId="20474"/>
    <cellStyle name="Normal 11 5 6 4" xfId="15339"/>
    <cellStyle name="Normal 11 5 7" xfId="1851"/>
    <cellStyle name="Normal 11 5 7 2" xfId="5137"/>
    <cellStyle name="Normal 11 5 7 2 2" xfId="11585"/>
    <cellStyle name="Normal 11 5 7 2 2 2" xfId="23973"/>
    <cellStyle name="Normal 11 5 7 2 3" xfId="17569"/>
    <cellStyle name="Normal 11 5 7 3" xfId="8059"/>
    <cellStyle name="Normal 11 5 7 3 2" xfId="20475"/>
    <cellStyle name="Normal 11 5 7 4" xfId="15340"/>
    <cellStyle name="Normal 11 5 8" xfId="1852"/>
    <cellStyle name="Normal 11 5 8 2" xfId="5138"/>
    <cellStyle name="Normal 11 5 8 2 2" xfId="11586"/>
    <cellStyle name="Normal 11 5 8 2 2 2" xfId="23974"/>
    <cellStyle name="Normal 11 5 8 2 3" xfId="17570"/>
    <cellStyle name="Normal 11 5 8 3" xfId="8060"/>
    <cellStyle name="Normal 11 5 8 3 2" xfId="20476"/>
    <cellStyle name="Normal 11 5 8 4" xfId="15341"/>
    <cellStyle name="Normal 11 5 9" xfId="1853"/>
    <cellStyle name="Normal 11 5 9 2" xfId="5139"/>
    <cellStyle name="Normal 11 5 9 2 2" xfId="11587"/>
    <cellStyle name="Normal 11 5 9 2 2 2" xfId="23975"/>
    <cellStyle name="Normal 11 5 9 2 3" xfId="17571"/>
    <cellStyle name="Normal 11 5 9 3" xfId="8061"/>
    <cellStyle name="Normal 11 5 9 3 2" xfId="20477"/>
    <cellStyle name="Normal 11 5 9 4" xfId="15342"/>
    <cellStyle name="Normal 11 5_Alumina Prices" xfId="1854"/>
    <cellStyle name="Normal 11 50" xfId="13478"/>
    <cellStyle name="Normal 11 51" xfId="13869"/>
    <cellStyle name="Normal 11 52" xfId="13512"/>
    <cellStyle name="Normal 11 53" xfId="28849"/>
    <cellStyle name="Normal 11 6" xfId="385"/>
    <cellStyle name="Normal 11 6 2" xfId="759"/>
    <cellStyle name="Normal 11 6 2 2" xfId="4143"/>
    <cellStyle name="Normal 11 6 2 2 2" xfId="6518"/>
    <cellStyle name="Normal 11 6 2 2 2 2" xfId="12677"/>
    <cellStyle name="Normal 11 6 2 2 2 2 2" xfId="25064"/>
    <cellStyle name="Normal 11 6 2 2 2 3" xfId="18944"/>
    <cellStyle name="Normal 11 6 2 2 3" xfId="9446"/>
    <cellStyle name="Normal 11 6 2 2 3 2" xfId="21849"/>
    <cellStyle name="Normal 11 6 2 2 4" xfId="16714"/>
    <cellStyle name="Normal 11 6 2 3" xfId="1855"/>
    <cellStyle name="Normal 11 6 2 4" xfId="14489"/>
    <cellStyle name="Normal 11 6 3" xfId="4038"/>
    <cellStyle name="Normal 11 6 3 2" xfId="6423"/>
    <cellStyle name="Normal 11 6 3 2 2" xfId="12582"/>
    <cellStyle name="Normal 11 6 3 2 2 2" xfId="24969"/>
    <cellStyle name="Normal 11 6 3 2 3" xfId="18849"/>
    <cellStyle name="Normal 11 6 3 3" xfId="9351"/>
    <cellStyle name="Normal 11 6 3 3 2" xfId="21754"/>
    <cellStyle name="Normal 11 6 3 4" xfId="16619"/>
    <cellStyle name="Normal 11 6 4" xfId="938"/>
    <cellStyle name="Normal 11 6 5" xfId="14134"/>
    <cellStyle name="Normal 11 6_Historic Nickel Prices" xfId="1856"/>
    <cellStyle name="Normal 11 7" xfId="494"/>
    <cellStyle name="Normal 11 7 10" xfId="1857"/>
    <cellStyle name="Normal 11 7 10 2" xfId="5140"/>
    <cellStyle name="Normal 11 7 10 2 2" xfId="11588"/>
    <cellStyle name="Normal 11 7 10 2 2 2" xfId="23976"/>
    <cellStyle name="Normal 11 7 10 2 3" xfId="17572"/>
    <cellStyle name="Normal 11 7 10 3" xfId="8062"/>
    <cellStyle name="Normal 11 7 10 3 2" xfId="20478"/>
    <cellStyle name="Normal 11 7 10 4" xfId="15343"/>
    <cellStyle name="Normal 11 7 11" xfId="1858"/>
    <cellStyle name="Normal 11 7 11 2" xfId="5141"/>
    <cellStyle name="Normal 11 7 11 2 2" xfId="11589"/>
    <cellStyle name="Normal 11 7 11 2 2 2" xfId="23977"/>
    <cellStyle name="Normal 11 7 11 2 3" xfId="17573"/>
    <cellStyle name="Normal 11 7 11 3" xfId="8063"/>
    <cellStyle name="Normal 11 7 11 3 2" xfId="20479"/>
    <cellStyle name="Normal 11 7 11 4" xfId="15344"/>
    <cellStyle name="Normal 11 7 12" xfId="1859"/>
    <cellStyle name="Normal 11 7 12 2" xfId="5142"/>
    <cellStyle name="Normal 11 7 12 2 2" xfId="11590"/>
    <cellStyle name="Normal 11 7 12 2 2 2" xfId="23978"/>
    <cellStyle name="Normal 11 7 12 2 3" xfId="17574"/>
    <cellStyle name="Normal 11 7 12 3" xfId="8064"/>
    <cellStyle name="Normal 11 7 12 3 2" xfId="20480"/>
    <cellStyle name="Normal 11 7 12 4" xfId="15345"/>
    <cellStyle name="Normal 11 7 13" xfId="1860"/>
    <cellStyle name="Normal 11 7 13 2" xfId="5143"/>
    <cellStyle name="Normal 11 7 13 2 2" xfId="11591"/>
    <cellStyle name="Normal 11 7 13 2 2 2" xfId="23979"/>
    <cellStyle name="Normal 11 7 13 2 3" xfId="17575"/>
    <cellStyle name="Normal 11 7 13 3" xfId="8065"/>
    <cellStyle name="Normal 11 7 13 3 2" xfId="20481"/>
    <cellStyle name="Normal 11 7 13 4" xfId="15346"/>
    <cellStyle name="Normal 11 7 14" xfId="1861"/>
    <cellStyle name="Normal 11 7 14 2" xfId="5144"/>
    <cellStyle name="Normal 11 7 14 2 2" xfId="11592"/>
    <cellStyle name="Normal 11 7 14 2 2 2" xfId="23980"/>
    <cellStyle name="Normal 11 7 14 2 3" xfId="17576"/>
    <cellStyle name="Normal 11 7 14 3" xfId="8066"/>
    <cellStyle name="Normal 11 7 14 3 2" xfId="20482"/>
    <cellStyle name="Normal 11 7 14 4" xfId="15347"/>
    <cellStyle name="Normal 11 7 15" xfId="1862"/>
    <cellStyle name="Normal 11 7 15 2" xfId="5145"/>
    <cellStyle name="Normal 11 7 15 2 2" xfId="11593"/>
    <cellStyle name="Normal 11 7 15 2 2 2" xfId="23981"/>
    <cellStyle name="Normal 11 7 15 2 3" xfId="17577"/>
    <cellStyle name="Normal 11 7 15 3" xfId="8067"/>
    <cellStyle name="Normal 11 7 15 3 2" xfId="20483"/>
    <cellStyle name="Normal 11 7 15 4" xfId="15348"/>
    <cellStyle name="Normal 11 7 16" xfId="1863"/>
    <cellStyle name="Normal 11 7 16 2" xfId="5146"/>
    <cellStyle name="Normal 11 7 16 2 2" xfId="11594"/>
    <cellStyle name="Normal 11 7 16 2 2 2" xfId="23982"/>
    <cellStyle name="Normal 11 7 16 2 3" xfId="17578"/>
    <cellStyle name="Normal 11 7 16 3" xfId="8068"/>
    <cellStyle name="Normal 11 7 16 3 2" xfId="20484"/>
    <cellStyle name="Normal 11 7 16 4" xfId="15349"/>
    <cellStyle name="Normal 11 7 17" xfId="1864"/>
    <cellStyle name="Normal 11 7 17 2" xfId="5147"/>
    <cellStyle name="Normal 11 7 17 2 2" xfId="11595"/>
    <cellStyle name="Normal 11 7 17 2 2 2" xfId="23983"/>
    <cellStyle name="Normal 11 7 17 2 3" xfId="17579"/>
    <cellStyle name="Normal 11 7 17 3" xfId="8069"/>
    <cellStyle name="Normal 11 7 17 3 2" xfId="20485"/>
    <cellStyle name="Normal 11 7 17 4" xfId="15350"/>
    <cellStyle name="Normal 11 7 18" xfId="923"/>
    <cellStyle name="Normal 11 7 18 2" xfId="6613"/>
    <cellStyle name="Normal 11 7 18 2 2" xfId="12772"/>
    <cellStyle name="Normal 11 7 18 2 2 2" xfId="25159"/>
    <cellStyle name="Normal 11 7 18 2 3" xfId="19039"/>
    <cellStyle name="Normal 11 7 18 3" xfId="9541"/>
    <cellStyle name="Normal 11 7 18 3 2" xfId="21944"/>
    <cellStyle name="Normal 11 7 18 4" xfId="14592"/>
    <cellStyle name="Normal 11 7 19" xfId="4384"/>
    <cellStyle name="Normal 11 7 19 2" xfId="11001"/>
    <cellStyle name="Normal 11 7 19 2 2" xfId="23389"/>
    <cellStyle name="Normal 11 7 19 3" xfId="16821"/>
    <cellStyle name="Normal 11 7 2" xfId="925"/>
    <cellStyle name="Normal 11 7 2 2" xfId="4386"/>
    <cellStyle name="Normal 11 7 2 2 2" xfId="10226"/>
    <cellStyle name="Normal 11 7 2 2 2 2" xfId="22627"/>
    <cellStyle name="Normal 11 7 2 2 3" xfId="16823"/>
    <cellStyle name="Normal 11 7 2 3" xfId="10520"/>
    <cellStyle name="Normal 11 7 2 3 2" xfId="22921"/>
    <cellStyle name="Normal 11 7 2 4" xfId="7309"/>
    <cellStyle name="Normal 11 7 2 4 2" xfId="19729"/>
    <cellStyle name="Normal 11 7 2 5" xfId="14594"/>
    <cellStyle name="Normal 11 7 2_Iron Ore TSI Prices" xfId="13451"/>
    <cellStyle name="Normal 11 7 20" xfId="7307"/>
    <cellStyle name="Normal 11 7 20 2" xfId="19727"/>
    <cellStyle name="Normal 11 7 21" xfId="14225"/>
    <cellStyle name="Normal 11 7 3" xfId="1865"/>
    <cellStyle name="Normal 11 7 3 2" xfId="5148"/>
    <cellStyle name="Normal 11 7 3 2 2" xfId="10318"/>
    <cellStyle name="Normal 11 7 3 2 2 2" xfId="22719"/>
    <cellStyle name="Normal 11 7 3 2 3" xfId="17580"/>
    <cellStyle name="Normal 11 7 3 3" xfId="10706"/>
    <cellStyle name="Normal 11 7 3 3 2" xfId="23107"/>
    <cellStyle name="Normal 11 7 3 4" xfId="8070"/>
    <cellStyle name="Normal 11 7 3 4 2" xfId="20486"/>
    <cellStyle name="Normal 11 7 3 5" xfId="15351"/>
    <cellStyle name="Normal 11 7 3_LNG &amp; LPG rework" xfId="30238"/>
    <cellStyle name="Normal 11 7 4" xfId="1866"/>
    <cellStyle name="Normal 11 7 4 2" xfId="5149"/>
    <cellStyle name="Normal 11 7 4 2 2" xfId="11596"/>
    <cellStyle name="Normal 11 7 4 2 2 2" xfId="23984"/>
    <cellStyle name="Normal 11 7 4 2 3" xfId="17581"/>
    <cellStyle name="Normal 11 7 4 3" xfId="8071"/>
    <cellStyle name="Normal 11 7 4 3 2" xfId="20487"/>
    <cellStyle name="Normal 11 7 4 4" xfId="15352"/>
    <cellStyle name="Normal 11 7 5" xfId="1867"/>
    <cellStyle name="Normal 11 7 5 2" xfId="5150"/>
    <cellStyle name="Normal 11 7 5 2 2" xfId="11597"/>
    <cellStyle name="Normal 11 7 5 2 2 2" xfId="23985"/>
    <cellStyle name="Normal 11 7 5 2 3" xfId="17582"/>
    <cellStyle name="Normal 11 7 5 3" xfId="8072"/>
    <cellStyle name="Normal 11 7 5 3 2" xfId="20488"/>
    <cellStyle name="Normal 11 7 5 4" xfId="15353"/>
    <cellStyle name="Normal 11 7 6" xfId="1868"/>
    <cellStyle name="Normal 11 7 6 2" xfId="5151"/>
    <cellStyle name="Normal 11 7 6 2 2" xfId="11598"/>
    <cellStyle name="Normal 11 7 6 2 2 2" xfId="23986"/>
    <cellStyle name="Normal 11 7 6 2 3" xfId="17583"/>
    <cellStyle name="Normal 11 7 6 3" xfId="8073"/>
    <cellStyle name="Normal 11 7 6 3 2" xfId="20489"/>
    <cellStyle name="Normal 11 7 6 4" xfId="15354"/>
    <cellStyle name="Normal 11 7 7" xfId="1869"/>
    <cellStyle name="Normal 11 7 7 2" xfId="5152"/>
    <cellStyle name="Normal 11 7 7 2 2" xfId="11599"/>
    <cellStyle name="Normal 11 7 7 2 2 2" xfId="23987"/>
    <cellStyle name="Normal 11 7 7 2 3" xfId="17584"/>
    <cellStyle name="Normal 11 7 7 3" xfId="8074"/>
    <cellStyle name="Normal 11 7 7 3 2" xfId="20490"/>
    <cellStyle name="Normal 11 7 7 4" xfId="15355"/>
    <cellStyle name="Normal 11 7 8" xfId="1870"/>
    <cellStyle name="Normal 11 7 8 2" xfId="5153"/>
    <cellStyle name="Normal 11 7 8 2 2" xfId="11600"/>
    <cellStyle name="Normal 11 7 8 2 2 2" xfId="23988"/>
    <cellStyle name="Normal 11 7 8 2 3" xfId="17585"/>
    <cellStyle name="Normal 11 7 8 3" xfId="8075"/>
    <cellStyle name="Normal 11 7 8 3 2" xfId="20491"/>
    <cellStyle name="Normal 11 7 8 4" xfId="15356"/>
    <cellStyle name="Normal 11 7 9" xfId="1871"/>
    <cellStyle name="Normal 11 7 9 2" xfId="5154"/>
    <cellStyle name="Normal 11 7 9 2 2" xfId="11601"/>
    <cellStyle name="Normal 11 7 9 2 2 2" xfId="23989"/>
    <cellStyle name="Normal 11 7 9 2 3" xfId="17586"/>
    <cellStyle name="Normal 11 7 9 3" xfId="8076"/>
    <cellStyle name="Normal 11 7 9 3 2" xfId="20492"/>
    <cellStyle name="Normal 11 7 9 4" xfId="15357"/>
    <cellStyle name="Normal 11 7_Alumina Prices" xfId="1872"/>
    <cellStyle name="Normal 11 8" xfId="942"/>
    <cellStyle name="Normal 11 8 10" xfId="1873"/>
    <cellStyle name="Normal 11 8 10 2" xfId="5155"/>
    <cellStyle name="Normal 11 8 10 2 2" xfId="11602"/>
    <cellStyle name="Normal 11 8 10 2 2 2" xfId="23990"/>
    <cellStyle name="Normal 11 8 10 2 3" xfId="17587"/>
    <cellStyle name="Normal 11 8 10 3" xfId="8077"/>
    <cellStyle name="Normal 11 8 10 3 2" xfId="20493"/>
    <cellStyle name="Normal 11 8 10 4" xfId="15358"/>
    <cellStyle name="Normal 11 8 11" xfId="1874"/>
    <cellStyle name="Normal 11 8 11 2" xfId="5156"/>
    <cellStyle name="Normal 11 8 11 2 2" xfId="11603"/>
    <cellStyle name="Normal 11 8 11 2 2 2" xfId="23991"/>
    <cellStyle name="Normal 11 8 11 2 3" xfId="17588"/>
    <cellStyle name="Normal 11 8 11 3" xfId="8078"/>
    <cellStyle name="Normal 11 8 11 3 2" xfId="20494"/>
    <cellStyle name="Normal 11 8 11 4" xfId="15359"/>
    <cellStyle name="Normal 11 8 12" xfId="1875"/>
    <cellStyle name="Normal 11 8 12 2" xfId="5157"/>
    <cellStyle name="Normal 11 8 12 2 2" xfId="11604"/>
    <cellStyle name="Normal 11 8 12 2 2 2" xfId="23992"/>
    <cellStyle name="Normal 11 8 12 2 3" xfId="17589"/>
    <cellStyle name="Normal 11 8 12 3" xfId="8079"/>
    <cellStyle name="Normal 11 8 12 3 2" xfId="20495"/>
    <cellStyle name="Normal 11 8 12 4" xfId="15360"/>
    <cellStyle name="Normal 11 8 13" xfId="1876"/>
    <cellStyle name="Normal 11 8 13 2" xfId="5158"/>
    <cellStyle name="Normal 11 8 13 2 2" xfId="11605"/>
    <cellStyle name="Normal 11 8 13 2 2 2" xfId="23993"/>
    <cellStyle name="Normal 11 8 13 2 3" xfId="17590"/>
    <cellStyle name="Normal 11 8 13 3" xfId="8080"/>
    <cellStyle name="Normal 11 8 13 3 2" xfId="20496"/>
    <cellStyle name="Normal 11 8 13 4" xfId="15361"/>
    <cellStyle name="Normal 11 8 14" xfId="1877"/>
    <cellStyle name="Normal 11 8 14 2" xfId="5159"/>
    <cellStyle name="Normal 11 8 14 2 2" xfId="11606"/>
    <cellStyle name="Normal 11 8 14 2 2 2" xfId="23994"/>
    <cellStyle name="Normal 11 8 14 2 3" xfId="17591"/>
    <cellStyle name="Normal 11 8 14 3" xfId="8081"/>
    <cellStyle name="Normal 11 8 14 3 2" xfId="20497"/>
    <cellStyle name="Normal 11 8 14 4" xfId="15362"/>
    <cellStyle name="Normal 11 8 15" xfId="1878"/>
    <cellStyle name="Normal 11 8 15 2" xfId="5160"/>
    <cellStyle name="Normal 11 8 15 2 2" xfId="11607"/>
    <cellStyle name="Normal 11 8 15 2 2 2" xfId="23995"/>
    <cellStyle name="Normal 11 8 15 2 3" xfId="17592"/>
    <cellStyle name="Normal 11 8 15 3" xfId="8082"/>
    <cellStyle name="Normal 11 8 15 3 2" xfId="20498"/>
    <cellStyle name="Normal 11 8 15 4" xfId="15363"/>
    <cellStyle name="Normal 11 8 16" xfId="1879"/>
    <cellStyle name="Normal 11 8 16 2" xfId="5161"/>
    <cellStyle name="Normal 11 8 16 2 2" xfId="11608"/>
    <cellStyle name="Normal 11 8 16 2 2 2" xfId="23996"/>
    <cellStyle name="Normal 11 8 16 2 3" xfId="17593"/>
    <cellStyle name="Normal 11 8 16 3" xfId="8083"/>
    <cellStyle name="Normal 11 8 16 3 2" xfId="20499"/>
    <cellStyle name="Normal 11 8 16 4" xfId="15364"/>
    <cellStyle name="Normal 11 8 17" xfId="1880"/>
    <cellStyle name="Normal 11 8 17 2" xfId="5162"/>
    <cellStyle name="Normal 11 8 17 2 2" xfId="11609"/>
    <cellStyle name="Normal 11 8 17 2 2 2" xfId="23997"/>
    <cellStyle name="Normal 11 8 17 2 3" xfId="17594"/>
    <cellStyle name="Normal 11 8 17 3" xfId="8084"/>
    <cellStyle name="Normal 11 8 17 3 2" xfId="20500"/>
    <cellStyle name="Normal 11 8 17 4" xfId="15365"/>
    <cellStyle name="Normal 11 8 18" xfId="4399"/>
    <cellStyle name="Normal 11 8 18 2" xfId="11013"/>
    <cellStyle name="Normal 11 8 18 2 2" xfId="23401"/>
    <cellStyle name="Normal 11 8 18 3" xfId="16836"/>
    <cellStyle name="Normal 11 8 19" xfId="7322"/>
    <cellStyle name="Normal 11 8 19 2" xfId="19742"/>
    <cellStyle name="Normal 11 8 2" xfId="1881"/>
    <cellStyle name="Normal 11 8 2 2" xfId="5163"/>
    <cellStyle name="Normal 11 8 2 2 2" xfId="10231"/>
    <cellStyle name="Normal 11 8 2 2 2 2" xfId="22632"/>
    <cellStyle name="Normal 11 8 2 2 3" xfId="17595"/>
    <cellStyle name="Normal 11 8 2 3" xfId="10525"/>
    <cellStyle name="Normal 11 8 2 3 2" xfId="22926"/>
    <cellStyle name="Normal 11 8 2 4" xfId="8085"/>
    <cellStyle name="Normal 11 8 2 4 2" xfId="20501"/>
    <cellStyle name="Normal 11 8 2 5" xfId="15366"/>
    <cellStyle name="Normal 11 8 2_LNG &amp; LPG rework" xfId="30239"/>
    <cellStyle name="Normal 11 8 20" xfId="14607"/>
    <cellStyle name="Normal 11 8 3" xfId="1882"/>
    <cellStyle name="Normal 11 8 3 2" xfId="5164"/>
    <cellStyle name="Normal 11 8 3 2 2" xfId="10323"/>
    <cellStyle name="Normal 11 8 3 2 2 2" xfId="22724"/>
    <cellStyle name="Normal 11 8 3 2 3" xfId="17596"/>
    <cellStyle name="Normal 11 8 3 3" xfId="10711"/>
    <cellStyle name="Normal 11 8 3 3 2" xfId="23112"/>
    <cellStyle name="Normal 11 8 3 4" xfId="8086"/>
    <cellStyle name="Normal 11 8 3 4 2" xfId="20502"/>
    <cellStyle name="Normal 11 8 3 5" xfId="15367"/>
    <cellStyle name="Normal 11 8 3_LNG &amp; LPG rework" xfId="30240"/>
    <cellStyle name="Normal 11 8 4" xfId="1883"/>
    <cellStyle name="Normal 11 8 4 2" xfId="5165"/>
    <cellStyle name="Normal 11 8 4 2 2" xfId="11610"/>
    <cellStyle name="Normal 11 8 4 2 2 2" xfId="23998"/>
    <cellStyle name="Normal 11 8 4 2 3" xfId="17597"/>
    <cellStyle name="Normal 11 8 4 3" xfId="8087"/>
    <cellStyle name="Normal 11 8 4 3 2" xfId="20503"/>
    <cellStyle name="Normal 11 8 4 4" xfId="15368"/>
    <cellStyle name="Normal 11 8 5" xfId="1884"/>
    <cellStyle name="Normal 11 8 5 2" xfId="5166"/>
    <cellStyle name="Normal 11 8 5 2 2" xfId="11611"/>
    <cellStyle name="Normal 11 8 5 2 2 2" xfId="23999"/>
    <cellStyle name="Normal 11 8 5 2 3" xfId="17598"/>
    <cellStyle name="Normal 11 8 5 3" xfId="8088"/>
    <cellStyle name="Normal 11 8 5 3 2" xfId="20504"/>
    <cellStyle name="Normal 11 8 5 4" xfId="15369"/>
    <cellStyle name="Normal 11 8 6" xfId="1885"/>
    <cellStyle name="Normal 11 8 6 2" xfId="5167"/>
    <cellStyle name="Normal 11 8 6 2 2" xfId="11612"/>
    <cellStyle name="Normal 11 8 6 2 2 2" xfId="24000"/>
    <cellStyle name="Normal 11 8 6 2 3" xfId="17599"/>
    <cellStyle name="Normal 11 8 6 3" xfId="8089"/>
    <cellStyle name="Normal 11 8 6 3 2" xfId="20505"/>
    <cellStyle name="Normal 11 8 6 4" xfId="15370"/>
    <cellStyle name="Normal 11 8 7" xfId="1886"/>
    <cellStyle name="Normal 11 8 7 2" xfId="5168"/>
    <cellStyle name="Normal 11 8 7 2 2" xfId="11613"/>
    <cellStyle name="Normal 11 8 7 2 2 2" xfId="24001"/>
    <cellStyle name="Normal 11 8 7 2 3" xfId="17600"/>
    <cellStyle name="Normal 11 8 7 3" xfId="8090"/>
    <cellStyle name="Normal 11 8 7 3 2" xfId="20506"/>
    <cellStyle name="Normal 11 8 7 4" xfId="15371"/>
    <cellStyle name="Normal 11 8 8" xfId="1887"/>
    <cellStyle name="Normal 11 8 8 2" xfId="5169"/>
    <cellStyle name="Normal 11 8 8 2 2" xfId="11614"/>
    <cellStyle name="Normal 11 8 8 2 2 2" xfId="24002"/>
    <cellStyle name="Normal 11 8 8 2 3" xfId="17601"/>
    <cellStyle name="Normal 11 8 8 3" xfId="8091"/>
    <cellStyle name="Normal 11 8 8 3 2" xfId="20507"/>
    <cellStyle name="Normal 11 8 8 4" xfId="15372"/>
    <cellStyle name="Normal 11 8 9" xfId="1888"/>
    <cellStyle name="Normal 11 8 9 2" xfId="5170"/>
    <cellStyle name="Normal 11 8 9 2 2" xfId="11615"/>
    <cellStyle name="Normal 11 8 9 2 2 2" xfId="24003"/>
    <cellStyle name="Normal 11 8 9 2 3" xfId="17602"/>
    <cellStyle name="Normal 11 8 9 3" xfId="8092"/>
    <cellStyle name="Normal 11 8 9 3 2" xfId="20508"/>
    <cellStyle name="Normal 11 8 9 4" xfId="15373"/>
    <cellStyle name="Normal 11 8_Alumina Prices" xfId="1889"/>
    <cellStyle name="Normal 11 9" xfId="930"/>
    <cellStyle name="Normal 11 9 10" xfId="1890"/>
    <cellStyle name="Normal 11 9 10 2" xfId="5171"/>
    <cellStyle name="Normal 11 9 10 2 2" xfId="11616"/>
    <cellStyle name="Normal 11 9 10 2 2 2" xfId="24004"/>
    <cellStyle name="Normal 11 9 10 2 3" xfId="17603"/>
    <cellStyle name="Normal 11 9 10 3" xfId="8093"/>
    <cellStyle name="Normal 11 9 10 3 2" xfId="20509"/>
    <cellStyle name="Normal 11 9 10 4" xfId="15374"/>
    <cellStyle name="Normal 11 9 11" xfId="1891"/>
    <cellStyle name="Normal 11 9 11 2" xfId="5172"/>
    <cellStyle name="Normal 11 9 11 2 2" xfId="11617"/>
    <cellStyle name="Normal 11 9 11 2 2 2" xfId="24005"/>
    <cellStyle name="Normal 11 9 11 2 3" xfId="17604"/>
    <cellStyle name="Normal 11 9 11 3" xfId="8094"/>
    <cellStyle name="Normal 11 9 11 3 2" xfId="20510"/>
    <cellStyle name="Normal 11 9 11 4" xfId="15375"/>
    <cellStyle name="Normal 11 9 12" xfId="1892"/>
    <cellStyle name="Normal 11 9 12 2" xfId="5173"/>
    <cellStyle name="Normal 11 9 12 2 2" xfId="11618"/>
    <cellStyle name="Normal 11 9 12 2 2 2" xfId="24006"/>
    <cellStyle name="Normal 11 9 12 2 3" xfId="17605"/>
    <cellStyle name="Normal 11 9 12 3" xfId="8095"/>
    <cellStyle name="Normal 11 9 12 3 2" xfId="20511"/>
    <cellStyle name="Normal 11 9 12 4" xfId="15376"/>
    <cellStyle name="Normal 11 9 13" xfId="1893"/>
    <cellStyle name="Normal 11 9 13 2" xfId="5174"/>
    <cellStyle name="Normal 11 9 13 2 2" xfId="11619"/>
    <cellStyle name="Normal 11 9 13 2 2 2" xfId="24007"/>
    <cellStyle name="Normal 11 9 13 2 3" xfId="17606"/>
    <cellStyle name="Normal 11 9 13 3" xfId="8096"/>
    <cellStyle name="Normal 11 9 13 3 2" xfId="20512"/>
    <cellStyle name="Normal 11 9 13 4" xfId="15377"/>
    <cellStyle name="Normal 11 9 14" xfId="1894"/>
    <cellStyle name="Normal 11 9 14 2" xfId="5175"/>
    <cellStyle name="Normal 11 9 14 2 2" xfId="11620"/>
    <cellStyle name="Normal 11 9 14 2 2 2" xfId="24008"/>
    <cellStyle name="Normal 11 9 14 2 3" xfId="17607"/>
    <cellStyle name="Normal 11 9 14 3" xfId="8097"/>
    <cellStyle name="Normal 11 9 14 3 2" xfId="20513"/>
    <cellStyle name="Normal 11 9 14 4" xfId="15378"/>
    <cellStyle name="Normal 11 9 15" xfId="1895"/>
    <cellStyle name="Normal 11 9 15 2" xfId="5176"/>
    <cellStyle name="Normal 11 9 15 2 2" xfId="11621"/>
    <cellStyle name="Normal 11 9 15 2 2 2" xfId="24009"/>
    <cellStyle name="Normal 11 9 15 2 3" xfId="17608"/>
    <cellStyle name="Normal 11 9 15 3" xfId="8098"/>
    <cellStyle name="Normal 11 9 15 3 2" xfId="20514"/>
    <cellStyle name="Normal 11 9 15 4" xfId="15379"/>
    <cellStyle name="Normal 11 9 16" xfId="1896"/>
    <cellStyle name="Normal 11 9 16 2" xfId="5177"/>
    <cellStyle name="Normal 11 9 16 2 2" xfId="11622"/>
    <cellStyle name="Normal 11 9 16 2 2 2" xfId="24010"/>
    <cellStyle name="Normal 11 9 16 2 3" xfId="17609"/>
    <cellStyle name="Normal 11 9 16 3" xfId="8099"/>
    <cellStyle name="Normal 11 9 16 3 2" xfId="20515"/>
    <cellStyle name="Normal 11 9 16 4" xfId="15380"/>
    <cellStyle name="Normal 11 9 17" xfId="4390"/>
    <cellStyle name="Normal 11 9 17 2" xfId="11006"/>
    <cellStyle name="Normal 11 9 17 2 2" xfId="23394"/>
    <cellStyle name="Normal 11 9 17 3" xfId="16827"/>
    <cellStyle name="Normal 11 9 18" xfId="7313"/>
    <cellStyle name="Normal 11 9 18 2" xfId="19733"/>
    <cellStyle name="Normal 11 9 19" xfId="14598"/>
    <cellStyle name="Normal 11 9 2" xfId="1897"/>
    <cellStyle name="Normal 11 9 2 2" xfId="5178"/>
    <cellStyle name="Normal 11 9 2 2 2" xfId="10236"/>
    <cellStyle name="Normal 11 9 2 2 2 2" xfId="22637"/>
    <cellStyle name="Normal 11 9 2 2 3" xfId="17610"/>
    <cellStyle name="Normal 11 9 2 3" xfId="10531"/>
    <cellStyle name="Normal 11 9 2 3 2" xfId="22932"/>
    <cellStyle name="Normal 11 9 2 4" xfId="8100"/>
    <cellStyle name="Normal 11 9 2 4 2" xfId="20516"/>
    <cellStyle name="Normal 11 9 2 5" xfId="15381"/>
    <cellStyle name="Normal 11 9 2_LNG &amp; LPG rework" xfId="30241"/>
    <cellStyle name="Normal 11 9 3" xfId="1898"/>
    <cellStyle name="Normal 11 9 3 2" xfId="5179"/>
    <cellStyle name="Normal 11 9 3 2 2" xfId="10328"/>
    <cellStyle name="Normal 11 9 3 2 2 2" xfId="22729"/>
    <cellStyle name="Normal 11 9 3 2 3" xfId="17611"/>
    <cellStyle name="Normal 11 9 3 3" xfId="10718"/>
    <cellStyle name="Normal 11 9 3 3 2" xfId="23119"/>
    <cellStyle name="Normal 11 9 3 4" xfId="8101"/>
    <cellStyle name="Normal 11 9 3 4 2" xfId="20517"/>
    <cellStyle name="Normal 11 9 3 5" xfId="15382"/>
    <cellStyle name="Normal 11 9 3_LNG &amp; LPG rework" xfId="30242"/>
    <cellStyle name="Normal 11 9 4" xfId="1899"/>
    <cellStyle name="Normal 11 9 4 2" xfId="5180"/>
    <cellStyle name="Normal 11 9 4 2 2" xfId="11623"/>
    <cellStyle name="Normal 11 9 4 2 2 2" xfId="24011"/>
    <cellStyle name="Normal 11 9 4 2 3" xfId="17612"/>
    <cellStyle name="Normal 11 9 4 3" xfId="8102"/>
    <cellStyle name="Normal 11 9 4 3 2" xfId="20518"/>
    <cellStyle name="Normal 11 9 4 4" xfId="15383"/>
    <cellStyle name="Normal 11 9 5" xfId="1900"/>
    <cellStyle name="Normal 11 9 5 2" xfId="5181"/>
    <cellStyle name="Normal 11 9 5 2 2" xfId="11624"/>
    <cellStyle name="Normal 11 9 5 2 2 2" xfId="24012"/>
    <cellStyle name="Normal 11 9 5 2 3" xfId="17613"/>
    <cellStyle name="Normal 11 9 5 3" xfId="8103"/>
    <cellStyle name="Normal 11 9 5 3 2" xfId="20519"/>
    <cellStyle name="Normal 11 9 5 4" xfId="15384"/>
    <cellStyle name="Normal 11 9 6" xfId="1901"/>
    <cellStyle name="Normal 11 9 6 2" xfId="5182"/>
    <cellStyle name="Normal 11 9 6 2 2" xfId="11625"/>
    <cellStyle name="Normal 11 9 6 2 2 2" xfId="24013"/>
    <cellStyle name="Normal 11 9 6 2 3" xfId="17614"/>
    <cellStyle name="Normal 11 9 6 3" xfId="8104"/>
    <cellStyle name="Normal 11 9 6 3 2" xfId="20520"/>
    <cellStyle name="Normal 11 9 6 4" xfId="15385"/>
    <cellStyle name="Normal 11 9 7" xfId="1902"/>
    <cellStyle name="Normal 11 9 7 2" xfId="5183"/>
    <cellStyle name="Normal 11 9 7 2 2" xfId="11626"/>
    <cellStyle name="Normal 11 9 7 2 2 2" xfId="24014"/>
    <cellStyle name="Normal 11 9 7 2 3" xfId="17615"/>
    <cellStyle name="Normal 11 9 7 3" xfId="8105"/>
    <cellStyle name="Normal 11 9 7 3 2" xfId="20521"/>
    <cellStyle name="Normal 11 9 7 4" xfId="15386"/>
    <cellStyle name="Normal 11 9 8" xfId="1903"/>
    <cellStyle name="Normal 11 9 8 2" xfId="5184"/>
    <cellStyle name="Normal 11 9 8 2 2" xfId="11627"/>
    <cellStyle name="Normal 11 9 8 2 2 2" xfId="24015"/>
    <cellStyle name="Normal 11 9 8 2 3" xfId="17616"/>
    <cellStyle name="Normal 11 9 8 3" xfId="8106"/>
    <cellStyle name="Normal 11 9 8 3 2" xfId="20522"/>
    <cellStyle name="Normal 11 9 8 4" xfId="15387"/>
    <cellStyle name="Normal 11 9 9" xfId="1904"/>
    <cellStyle name="Normal 11 9 9 2" xfId="5185"/>
    <cellStyle name="Normal 11 9 9 2 2" xfId="11628"/>
    <cellStyle name="Normal 11 9 9 2 2 2" xfId="24016"/>
    <cellStyle name="Normal 11 9 9 2 3" xfId="17617"/>
    <cellStyle name="Normal 11 9 9 3" xfId="8107"/>
    <cellStyle name="Normal 11 9 9 3 2" xfId="20523"/>
    <cellStyle name="Normal 11 9 9 4" xfId="15388"/>
    <cellStyle name="Normal 11 9_Alumina Prices" xfId="1905"/>
    <cellStyle name="Normal 11_2015  Data" xfId="463"/>
    <cellStyle name="Normal 110" xfId="1906"/>
    <cellStyle name="Normal 110 2" xfId="3642"/>
    <cellStyle name="Normal 110 2 2" xfId="28343"/>
    <cellStyle name="Normal 110 2 3" xfId="27667"/>
    <cellStyle name="Normal 110 3" xfId="26056"/>
    <cellStyle name="Normal 110 4" xfId="26349"/>
    <cellStyle name="Normal 111" xfId="1907"/>
    <cellStyle name="Normal 111 2" xfId="3643"/>
    <cellStyle name="Normal 111 2 2" xfId="28344"/>
    <cellStyle name="Normal 111 2 3" xfId="27668"/>
    <cellStyle name="Normal 111 3" xfId="26062"/>
    <cellStyle name="Normal 111 4" xfId="26350"/>
    <cellStyle name="Normal 112" xfId="1908"/>
    <cellStyle name="Normal 112 2" xfId="3644"/>
    <cellStyle name="Normal 112 2 2" xfId="28345"/>
    <cellStyle name="Normal 112 2 3" xfId="27669"/>
    <cellStyle name="Normal 112 3" xfId="26059"/>
    <cellStyle name="Normal 112 4" xfId="26351"/>
    <cellStyle name="Normal 113" xfId="1909"/>
    <cellStyle name="Normal 113 2" xfId="3645"/>
    <cellStyle name="Normal 113 2 2" xfId="28346"/>
    <cellStyle name="Normal 113 2 3" xfId="27670"/>
    <cellStyle name="Normal 113 3" xfId="26063"/>
    <cellStyle name="Normal 113 4" xfId="26352"/>
    <cellStyle name="Normal 114" xfId="1910"/>
    <cellStyle name="Normal 114 2" xfId="3646"/>
    <cellStyle name="Normal 114 2 2" xfId="28347"/>
    <cellStyle name="Normal 114 2 3" xfId="27671"/>
    <cellStyle name="Normal 114 3" xfId="26064"/>
    <cellStyle name="Normal 114 4" xfId="26353"/>
    <cellStyle name="Normal 114 4 2" xfId="28187"/>
    <cellStyle name="Normal 114 5" xfId="27512"/>
    <cellStyle name="Normal 115" xfId="1911"/>
    <cellStyle name="Normal 115 2" xfId="3647"/>
    <cellStyle name="Normal 115 2 2" xfId="28348"/>
    <cellStyle name="Normal 115 2 3" xfId="27672"/>
    <cellStyle name="Normal 115 3" xfId="26102"/>
    <cellStyle name="Normal 115 4" xfId="26354"/>
    <cellStyle name="Normal 115 4 2" xfId="28188"/>
    <cellStyle name="Normal 115 5" xfId="27513"/>
    <cellStyle name="Normal 116" xfId="1912"/>
    <cellStyle name="Normal 116 2" xfId="3648"/>
    <cellStyle name="Normal 116 2 2" xfId="28349"/>
    <cellStyle name="Normal 116 2 3" xfId="27673"/>
    <cellStyle name="Normal 116 3" xfId="26123"/>
    <cellStyle name="Normal 116 4" xfId="26355"/>
    <cellStyle name="Normal 116 4 2" xfId="28189"/>
    <cellStyle name="Normal 116 5" xfId="27514"/>
    <cellStyle name="Normal 117" xfId="1913"/>
    <cellStyle name="Normal 117 2" xfId="3649"/>
    <cellStyle name="Normal 117 2 2" xfId="28350"/>
    <cellStyle name="Normal 117 2 3" xfId="27674"/>
    <cellStyle name="Normal 117 3" xfId="26109"/>
    <cellStyle name="Normal 117 4" xfId="26356"/>
    <cellStyle name="Normal 118" xfId="1914"/>
    <cellStyle name="Normal 118 2" xfId="3650"/>
    <cellStyle name="Normal 118 2 2" xfId="28351"/>
    <cellStyle name="Normal 118 2 3" xfId="27675"/>
    <cellStyle name="Normal 118 3" xfId="26137"/>
    <cellStyle name="Normal 118 4" xfId="26357"/>
    <cellStyle name="Normal 119" xfId="1915"/>
    <cellStyle name="Normal 119 2" xfId="3651"/>
    <cellStyle name="Normal 119 2 2" xfId="28352"/>
    <cellStyle name="Normal 119 2 3" xfId="27676"/>
    <cellStyle name="Normal 119 3" xfId="26140"/>
    <cellStyle name="Normal 119 4" xfId="26358"/>
    <cellStyle name="Normal 12" xfId="117"/>
    <cellStyle name="Normal 12 10" xfId="1916"/>
    <cellStyle name="Normal 12 10 10" xfId="1917"/>
    <cellStyle name="Normal 12 10 10 2" xfId="5187"/>
    <cellStyle name="Normal 12 10 10 2 2" xfId="11630"/>
    <cellStyle name="Normal 12 10 10 2 2 2" xfId="24018"/>
    <cellStyle name="Normal 12 10 10 2 3" xfId="17619"/>
    <cellStyle name="Normal 12 10 10 3" xfId="8109"/>
    <cellStyle name="Normal 12 10 10 3 2" xfId="20525"/>
    <cellStyle name="Normal 12 10 10 4" xfId="15390"/>
    <cellStyle name="Normal 12 10 11" xfId="1918"/>
    <cellStyle name="Normal 12 10 11 2" xfId="5188"/>
    <cellStyle name="Normal 12 10 11 2 2" xfId="11631"/>
    <cellStyle name="Normal 12 10 11 2 2 2" xfId="24019"/>
    <cellStyle name="Normal 12 10 11 2 3" xfId="17620"/>
    <cellStyle name="Normal 12 10 11 3" xfId="8110"/>
    <cellStyle name="Normal 12 10 11 3 2" xfId="20526"/>
    <cellStyle name="Normal 12 10 11 4" xfId="15391"/>
    <cellStyle name="Normal 12 10 12" xfId="1919"/>
    <cellStyle name="Normal 12 10 12 2" xfId="5189"/>
    <cellStyle name="Normal 12 10 12 2 2" xfId="11632"/>
    <cellStyle name="Normal 12 10 12 2 2 2" xfId="24020"/>
    <cellStyle name="Normal 12 10 12 2 3" xfId="17621"/>
    <cellStyle name="Normal 12 10 12 3" xfId="8111"/>
    <cellStyle name="Normal 12 10 12 3 2" xfId="20527"/>
    <cellStyle name="Normal 12 10 12 4" xfId="15392"/>
    <cellStyle name="Normal 12 10 13" xfId="1920"/>
    <cellStyle name="Normal 12 10 13 2" xfId="5190"/>
    <cellStyle name="Normal 12 10 13 2 2" xfId="11633"/>
    <cellStyle name="Normal 12 10 13 2 2 2" xfId="24021"/>
    <cellStyle name="Normal 12 10 13 2 3" xfId="17622"/>
    <cellStyle name="Normal 12 10 13 3" xfId="8112"/>
    <cellStyle name="Normal 12 10 13 3 2" xfId="20528"/>
    <cellStyle name="Normal 12 10 13 4" xfId="15393"/>
    <cellStyle name="Normal 12 10 14" xfId="1921"/>
    <cellStyle name="Normal 12 10 14 2" xfId="5191"/>
    <cellStyle name="Normal 12 10 14 2 2" xfId="11634"/>
    <cellStyle name="Normal 12 10 14 2 2 2" xfId="24022"/>
    <cellStyle name="Normal 12 10 14 2 3" xfId="17623"/>
    <cellStyle name="Normal 12 10 14 3" xfId="8113"/>
    <cellStyle name="Normal 12 10 14 3 2" xfId="20529"/>
    <cellStyle name="Normal 12 10 14 4" xfId="15394"/>
    <cellStyle name="Normal 12 10 15" xfId="1922"/>
    <cellStyle name="Normal 12 10 15 2" xfId="5192"/>
    <cellStyle name="Normal 12 10 15 2 2" xfId="11635"/>
    <cellStyle name="Normal 12 10 15 2 2 2" xfId="24023"/>
    <cellStyle name="Normal 12 10 15 2 3" xfId="17624"/>
    <cellStyle name="Normal 12 10 15 3" xfId="8114"/>
    <cellStyle name="Normal 12 10 15 3 2" xfId="20530"/>
    <cellStyle name="Normal 12 10 15 4" xfId="15395"/>
    <cellStyle name="Normal 12 10 16" xfId="5186"/>
    <cellStyle name="Normal 12 10 16 2" xfId="11629"/>
    <cellStyle name="Normal 12 10 16 2 2" xfId="24017"/>
    <cellStyle name="Normal 12 10 16 3" xfId="17618"/>
    <cellStyle name="Normal 12 10 17" xfId="8108"/>
    <cellStyle name="Normal 12 10 17 2" xfId="20524"/>
    <cellStyle name="Normal 12 10 18" xfId="15389"/>
    <cellStyle name="Normal 12 10 2" xfId="1923"/>
    <cellStyle name="Normal 12 10 2 2" xfId="5193"/>
    <cellStyle name="Normal 12 10 2 2 2" xfId="10243"/>
    <cellStyle name="Normal 12 10 2 2 2 2" xfId="22644"/>
    <cellStyle name="Normal 12 10 2 2 3" xfId="17625"/>
    <cellStyle name="Normal 12 10 2 3" xfId="10538"/>
    <cellStyle name="Normal 12 10 2 3 2" xfId="22939"/>
    <cellStyle name="Normal 12 10 2 4" xfId="8115"/>
    <cellStyle name="Normal 12 10 2 4 2" xfId="20531"/>
    <cellStyle name="Normal 12 10 2 5" xfId="15396"/>
    <cellStyle name="Normal 12 10 2_LNG &amp; LPG rework" xfId="30243"/>
    <cellStyle name="Normal 12 10 3" xfId="1924"/>
    <cellStyle name="Normal 12 10 3 2" xfId="5194"/>
    <cellStyle name="Normal 12 10 3 2 2" xfId="10334"/>
    <cellStyle name="Normal 12 10 3 2 2 2" xfId="22735"/>
    <cellStyle name="Normal 12 10 3 2 3" xfId="17626"/>
    <cellStyle name="Normal 12 10 3 3" xfId="10725"/>
    <cellStyle name="Normal 12 10 3 3 2" xfId="23126"/>
    <cellStyle name="Normal 12 10 3 4" xfId="8116"/>
    <cellStyle name="Normal 12 10 3 4 2" xfId="20532"/>
    <cellStyle name="Normal 12 10 3 5" xfId="15397"/>
    <cellStyle name="Normal 12 10 3_LNG &amp; LPG rework" xfId="30244"/>
    <cellStyle name="Normal 12 10 4" xfId="1925"/>
    <cellStyle name="Normal 12 10 4 2" xfId="5195"/>
    <cellStyle name="Normal 12 10 4 2 2" xfId="11636"/>
    <cellStyle name="Normal 12 10 4 2 2 2" xfId="24024"/>
    <cellStyle name="Normal 12 10 4 2 3" xfId="17627"/>
    <cellStyle name="Normal 12 10 4 3" xfId="8117"/>
    <cellStyle name="Normal 12 10 4 3 2" xfId="20533"/>
    <cellStyle name="Normal 12 10 4 4" xfId="15398"/>
    <cellStyle name="Normal 12 10 5" xfId="1926"/>
    <cellStyle name="Normal 12 10 5 2" xfId="5196"/>
    <cellStyle name="Normal 12 10 5 2 2" xfId="11637"/>
    <cellStyle name="Normal 12 10 5 2 2 2" xfId="24025"/>
    <cellStyle name="Normal 12 10 5 2 3" xfId="17628"/>
    <cellStyle name="Normal 12 10 5 3" xfId="8118"/>
    <cellStyle name="Normal 12 10 5 3 2" xfId="20534"/>
    <cellStyle name="Normal 12 10 5 4" xfId="15399"/>
    <cellStyle name="Normal 12 10 6" xfId="1927"/>
    <cellStyle name="Normal 12 10 6 2" xfId="5197"/>
    <cellStyle name="Normal 12 10 6 2 2" xfId="11638"/>
    <cellStyle name="Normal 12 10 6 2 2 2" xfId="24026"/>
    <cellStyle name="Normal 12 10 6 2 3" xfId="17629"/>
    <cellStyle name="Normal 12 10 6 3" xfId="8119"/>
    <cellStyle name="Normal 12 10 6 3 2" xfId="20535"/>
    <cellStyle name="Normal 12 10 6 4" xfId="15400"/>
    <cellStyle name="Normal 12 10 7" xfId="1928"/>
    <cellStyle name="Normal 12 10 7 2" xfId="5198"/>
    <cellStyle name="Normal 12 10 7 2 2" xfId="11639"/>
    <cellStyle name="Normal 12 10 7 2 2 2" xfId="24027"/>
    <cellStyle name="Normal 12 10 7 2 3" xfId="17630"/>
    <cellStyle name="Normal 12 10 7 3" xfId="8120"/>
    <cellStyle name="Normal 12 10 7 3 2" xfId="20536"/>
    <cellStyle name="Normal 12 10 7 4" xfId="15401"/>
    <cellStyle name="Normal 12 10 8" xfId="1929"/>
    <cellStyle name="Normal 12 10 8 2" xfId="5199"/>
    <cellStyle name="Normal 12 10 8 2 2" xfId="11640"/>
    <cellStyle name="Normal 12 10 8 2 2 2" xfId="24028"/>
    <cellStyle name="Normal 12 10 8 2 3" xfId="17631"/>
    <cellStyle name="Normal 12 10 8 3" xfId="8121"/>
    <cellStyle name="Normal 12 10 8 3 2" xfId="20537"/>
    <cellStyle name="Normal 12 10 8 4" xfId="15402"/>
    <cellStyle name="Normal 12 10 9" xfId="1930"/>
    <cellStyle name="Normal 12 10 9 2" xfId="5200"/>
    <cellStyle name="Normal 12 10 9 2 2" xfId="11641"/>
    <cellStyle name="Normal 12 10 9 2 2 2" xfId="24029"/>
    <cellStyle name="Normal 12 10 9 2 3" xfId="17632"/>
    <cellStyle name="Normal 12 10 9 3" xfId="8122"/>
    <cellStyle name="Normal 12 10 9 3 2" xfId="20538"/>
    <cellStyle name="Normal 12 10 9 4" xfId="15403"/>
    <cellStyle name="Normal 12 10_Alumina Prices" xfId="1931"/>
    <cellStyle name="Normal 12 11" xfId="1932"/>
    <cellStyle name="Normal 12 11 10" xfId="1933"/>
    <cellStyle name="Normal 12 11 10 2" xfId="5202"/>
    <cellStyle name="Normal 12 11 10 2 2" xfId="11643"/>
    <cellStyle name="Normal 12 11 10 2 2 2" xfId="24031"/>
    <cellStyle name="Normal 12 11 10 2 3" xfId="17634"/>
    <cellStyle name="Normal 12 11 10 3" xfId="8124"/>
    <cellStyle name="Normal 12 11 10 3 2" xfId="20540"/>
    <cellStyle name="Normal 12 11 10 4" xfId="15405"/>
    <cellStyle name="Normal 12 11 11" xfId="1934"/>
    <cellStyle name="Normal 12 11 11 2" xfId="5203"/>
    <cellStyle name="Normal 12 11 11 2 2" xfId="11644"/>
    <cellStyle name="Normal 12 11 11 2 2 2" xfId="24032"/>
    <cellStyle name="Normal 12 11 11 2 3" xfId="17635"/>
    <cellStyle name="Normal 12 11 11 3" xfId="8125"/>
    <cellStyle name="Normal 12 11 11 3 2" xfId="20541"/>
    <cellStyle name="Normal 12 11 11 4" xfId="15406"/>
    <cellStyle name="Normal 12 11 12" xfId="1935"/>
    <cellStyle name="Normal 12 11 12 2" xfId="5204"/>
    <cellStyle name="Normal 12 11 12 2 2" xfId="11645"/>
    <cellStyle name="Normal 12 11 12 2 2 2" xfId="24033"/>
    <cellStyle name="Normal 12 11 12 2 3" xfId="17636"/>
    <cellStyle name="Normal 12 11 12 3" xfId="8126"/>
    <cellStyle name="Normal 12 11 12 3 2" xfId="20542"/>
    <cellStyle name="Normal 12 11 12 4" xfId="15407"/>
    <cellStyle name="Normal 12 11 13" xfId="1936"/>
    <cellStyle name="Normal 12 11 13 2" xfId="5205"/>
    <cellStyle name="Normal 12 11 13 2 2" xfId="11646"/>
    <cellStyle name="Normal 12 11 13 2 2 2" xfId="24034"/>
    <cellStyle name="Normal 12 11 13 2 3" xfId="17637"/>
    <cellStyle name="Normal 12 11 13 3" xfId="8127"/>
    <cellStyle name="Normal 12 11 13 3 2" xfId="20543"/>
    <cellStyle name="Normal 12 11 13 4" xfId="15408"/>
    <cellStyle name="Normal 12 11 14" xfId="5201"/>
    <cellStyle name="Normal 12 11 14 2" xfId="11642"/>
    <cellStyle name="Normal 12 11 14 2 2" xfId="24030"/>
    <cellStyle name="Normal 12 11 14 3" xfId="17633"/>
    <cellStyle name="Normal 12 11 15" xfId="8123"/>
    <cellStyle name="Normal 12 11 15 2" xfId="20539"/>
    <cellStyle name="Normal 12 11 16" xfId="15404"/>
    <cellStyle name="Normal 12 11 2" xfId="1937"/>
    <cellStyle name="Normal 12 11 2 2" xfId="5206"/>
    <cellStyle name="Normal 12 11 2 2 2" xfId="10247"/>
    <cellStyle name="Normal 12 11 2 2 2 2" xfId="22648"/>
    <cellStyle name="Normal 12 11 2 2 3" xfId="17638"/>
    <cellStyle name="Normal 12 11 2 3" xfId="10542"/>
    <cellStyle name="Normal 12 11 2 3 2" xfId="22943"/>
    <cellStyle name="Normal 12 11 2 4" xfId="8128"/>
    <cellStyle name="Normal 12 11 2 4 2" xfId="20544"/>
    <cellStyle name="Normal 12 11 2 5" xfId="15409"/>
    <cellStyle name="Normal 12 11 2_LNG &amp; LPG rework" xfId="30245"/>
    <cellStyle name="Normal 12 11 3" xfId="1938"/>
    <cellStyle name="Normal 12 11 3 2" xfId="5207"/>
    <cellStyle name="Normal 12 11 3 2 2" xfId="10338"/>
    <cellStyle name="Normal 12 11 3 2 2 2" xfId="22739"/>
    <cellStyle name="Normal 12 11 3 2 3" xfId="17639"/>
    <cellStyle name="Normal 12 11 3 3" xfId="10729"/>
    <cellStyle name="Normal 12 11 3 3 2" xfId="23130"/>
    <cellStyle name="Normal 12 11 3 4" xfId="8129"/>
    <cellStyle name="Normal 12 11 3 4 2" xfId="20545"/>
    <cellStyle name="Normal 12 11 3 5" xfId="15410"/>
    <cellStyle name="Normal 12 11 3_LNG &amp; LPG rework" xfId="30246"/>
    <cellStyle name="Normal 12 11 4" xfId="1939"/>
    <cellStyle name="Normal 12 11 4 2" xfId="5208"/>
    <cellStyle name="Normal 12 11 4 2 2" xfId="11647"/>
    <cellStyle name="Normal 12 11 4 2 2 2" xfId="24035"/>
    <cellStyle name="Normal 12 11 4 2 3" xfId="17640"/>
    <cellStyle name="Normal 12 11 4 3" xfId="8130"/>
    <cellStyle name="Normal 12 11 4 3 2" xfId="20546"/>
    <cellStyle name="Normal 12 11 4 4" xfId="15411"/>
    <cellStyle name="Normal 12 11 5" xfId="1940"/>
    <cellStyle name="Normal 12 11 5 2" xfId="5209"/>
    <cellStyle name="Normal 12 11 5 2 2" xfId="11648"/>
    <cellStyle name="Normal 12 11 5 2 2 2" xfId="24036"/>
    <cellStyle name="Normal 12 11 5 2 3" xfId="17641"/>
    <cellStyle name="Normal 12 11 5 3" xfId="8131"/>
    <cellStyle name="Normal 12 11 5 3 2" xfId="20547"/>
    <cellStyle name="Normal 12 11 5 4" xfId="15412"/>
    <cellStyle name="Normal 12 11 6" xfId="1941"/>
    <cellStyle name="Normal 12 11 6 2" xfId="5210"/>
    <cellStyle name="Normal 12 11 6 2 2" xfId="11649"/>
    <cellStyle name="Normal 12 11 6 2 2 2" xfId="24037"/>
    <cellStyle name="Normal 12 11 6 2 3" xfId="17642"/>
    <cellStyle name="Normal 12 11 6 3" xfId="8132"/>
    <cellStyle name="Normal 12 11 6 3 2" xfId="20548"/>
    <cellStyle name="Normal 12 11 6 4" xfId="15413"/>
    <cellStyle name="Normal 12 11 7" xfId="1942"/>
    <cellStyle name="Normal 12 11 7 2" xfId="5211"/>
    <cellStyle name="Normal 12 11 7 2 2" xfId="11650"/>
    <cellStyle name="Normal 12 11 7 2 2 2" xfId="24038"/>
    <cellStyle name="Normal 12 11 7 2 3" xfId="17643"/>
    <cellStyle name="Normal 12 11 7 3" xfId="8133"/>
    <cellStyle name="Normal 12 11 7 3 2" xfId="20549"/>
    <cellStyle name="Normal 12 11 7 4" xfId="15414"/>
    <cellStyle name="Normal 12 11 8" xfId="1943"/>
    <cellStyle name="Normal 12 11 8 2" xfId="5212"/>
    <cellStyle name="Normal 12 11 8 2 2" xfId="11651"/>
    <cellStyle name="Normal 12 11 8 2 2 2" xfId="24039"/>
    <cellStyle name="Normal 12 11 8 2 3" xfId="17644"/>
    <cellStyle name="Normal 12 11 8 3" xfId="8134"/>
    <cellStyle name="Normal 12 11 8 3 2" xfId="20550"/>
    <cellStyle name="Normal 12 11 8 4" xfId="15415"/>
    <cellStyle name="Normal 12 11 9" xfId="1944"/>
    <cellStyle name="Normal 12 11 9 2" xfId="5213"/>
    <cellStyle name="Normal 12 11 9 2 2" xfId="11652"/>
    <cellStyle name="Normal 12 11 9 2 2 2" xfId="24040"/>
    <cellStyle name="Normal 12 11 9 2 3" xfId="17645"/>
    <cellStyle name="Normal 12 11 9 3" xfId="8135"/>
    <cellStyle name="Normal 12 11 9 3 2" xfId="20551"/>
    <cellStyle name="Normal 12 11 9 4" xfId="15416"/>
    <cellStyle name="Normal 12 11_Alumina Prices" xfId="1945"/>
    <cellStyle name="Normal 12 12" xfId="1946"/>
    <cellStyle name="Normal 12 12 10" xfId="1947"/>
    <cellStyle name="Normal 12 12 10 2" xfId="5215"/>
    <cellStyle name="Normal 12 12 10 2 2" xfId="11654"/>
    <cellStyle name="Normal 12 12 10 2 2 2" xfId="24042"/>
    <cellStyle name="Normal 12 12 10 2 3" xfId="17647"/>
    <cellStyle name="Normal 12 12 10 3" xfId="8137"/>
    <cellStyle name="Normal 12 12 10 3 2" xfId="20553"/>
    <cellStyle name="Normal 12 12 10 4" xfId="15418"/>
    <cellStyle name="Normal 12 12 11" xfId="1948"/>
    <cellStyle name="Normal 12 12 11 2" xfId="5216"/>
    <cellStyle name="Normal 12 12 11 2 2" xfId="11655"/>
    <cellStyle name="Normal 12 12 11 2 2 2" xfId="24043"/>
    <cellStyle name="Normal 12 12 11 2 3" xfId="17648"/>
    <cellStyle name="Normal 12 12 11 3" xfId="8138"/>
    <cellStyle name="Normal 12 12 11 3 2" xfId="20554"/>
    <cellStyle name="Normal 12 12 11 4" xfId="15419"/>
    <cellStyle name="Normal 12 12 12" xfId="1949"/>
    <cellStyle name="Normal 12 12 12 2" xfId="5217"/>
    <cellStyle name="Normal 12 12 12 2 2" xfId="11656"/>
    <cellStyle name="Normal 12 12 12 2 2 2" xfId="24044"/>
    <cellStyle name="Normal 12 12 12 2 3" xfId="17649"/>
    <cellStyle name="Normal 12 12 12 3" xfId="8139"/>
    <cellStyle name="Normal 12 12 12 3 2" xfId="20555"/>
    <cellStyle name="Normal 12 12 12 4" xfId="15420"/>
    <cellStyle name="Normal 12 12 13" xfId="1950"/>
    <cellStyle name="Normal 12 12 13 2" xfId="5218"/>
    <cellStyle name="Normal 12 12 13 2 2" xfId="11657"/>
    <cellStyle name="Normal 12 12 13 2 2 2" xfId="24045"/>
    <cellStyle name="Normal 12 12 13 2 3" xfId="17650"/>
    <cellStyle name="Normal 12 12 13 3" xfId="8140"/>
    <cellStyle name="Normal 12 12 13 3 2" xfId="20556"/>
    <cellStyle name="Normal 12 12 13 4" xfId="15421"/>
    <cellStyle name="Normal 12 12 14" xfId="5214"/>
    <cellStyle name="Normal 12 12 14 2" xfId="11653"/>
    <cellStyle name="Normal 12 12 14 2 2" xfId="24041"/>
    <cellStyle name="Normal 12 12 14 3" xfId="17646"/>
    <cellStyle name="Normal 12 12 15" xfId="8136"/>
    <cellStyle name="Normal 12 12 15 2" xfId="20552"/>
    <cellStyle name="Normal 12 12 16" xfId="15417"/>
    <cellStyle name="Normal 12 12 2" xfId="1951"/>
    <cellStyle name="Normal 12 12 2 2" xfId="5219"/>
    <cellStyle name="Normal 12 12 2 2 2" xfId="10252"/>
    <cellStyle name="Normal 12 12 2 2 2 2" xfId="22653"/>
    <cellStyle name="Normal 12 12 2 2 3" xfId="17651"/>
    <cellStyle name="Normal 12 12 2 3" xfId="10547"/>
    <cellStyle name="Normal 12 12 2 3 2" xfId="22948"/>
    <cellStyle name="Normal 12 12 2 4" xfId="8141"/>
    <cellStyle name="Normal 12 12 2 4 2" xfId="20557"/>
    <cellStyle name="Normal 12 12 2 5" xfId="15422"/>
    <cellStyle name="Normal 12 12 2_LNG &amp; LPG rework" xfId="30247"/>
    <cellStyle name="Normal 12 12 3" xfId="1952"/>
    <cellStyle name="Normal 12 12 3 2" xfId="5220"/>
    <cellStyle name="Normal 12 12 3 2 2" xfId="10343"/>
    <cellStyle name="Normal 12 12 3 2 2 2" xfId="22744"/>
    <cellStyle name="Normal 12 12 3 2 3" xfId="17652"/>
    <cellStyle name="Normal 12 12 3 3" xfId="10734"/>
    <cellStyle name="Normal 12 12 3 3 2" xfId="23135"/>
    <cellStyle name="Normal 12 12 3 4" xfId="8142"/>
    <cellStyle name="Normal 12 12 3 4 2" xfId="20558"/>
    <cellStyle name="Normal 12 12 3 5" xfId="15423"/>
    <cellStyle name="Normal 12 12 3_LNG &amp; LPG rework" xfId="30248"/>
    <cellStyle name="Normal 12 12 4" xfId="1953"/>
    <cellStyle name="Normal 12 12 4 2" xfId="5221"/>
    <cellStyle name="Normal 12 12 4 2 2" xfId="11658"/>
    <cellStyle name="Normal 12 12 4 2 2 2" xfId="24046"/>
    <cellStyle name="Normal 12 12 4 2 3" xfId="17653"/>
    <cellStyle name="Normal 12 12 4 3" xfId="8143"/>
    <cellStyle name="Normal 12 12 4 3 2" xfId="20559"/>
    <cellStyle name="Normal 12 12 4 4" xfId="15424"/>
    <cellStyle name="Normal 12 12 5" xfId="1954"/>
    <cellStyle name="Normal 12 12 5 2" xfId="5222"/>
    <cellStyle name="Normal 12 12 5 2 2" xfId="11659"/>
    <cellStyle name="Normal 12 12 5 2 2 2" xfId="24047"/>
    <cellStyle name="Normal 12 12 5 2 3" xfId="17654"/>
    <cellStyle name="Normal 12 12 5 3" xfId="8144"/>
    <cellStyle name="Normal 12 12 5 3 2" xfId="20560"/>
    <cellStyle name="Normal 12 12 5 4" xfId="15425"/>
    <cellStyle name="Normal 12 12 6" xfId="1955"/>
    <cellStyle name="Normal 12 12 6 2" xfId="5223"/>
    <cellStyle name="Normal 12 12 6 2 2" xfId="11660"/>
    <cellStyle name="Normal 12 12 6 2 2 2" xfId="24048"/>
    <cellStyle name="Normal 12 12 6 2 3" xfId="17655"/>
    <cellStyle name="Normal 12 12 6 3" xfId="8145"/>
    <cellStyle name="Normal 12 12 6 3 2" xfId="20561"/>
    <cellStyle name="Normal 12 12 6 4" xfId="15426"/>
    <cellStyle name="Normal 12 12 7" xfId="1956"/>
    <cellStyle name="Normal 12 12 7 2" xfId="5224"/>
    <cellStyle name="Normal 12 12 7 2 2" xfId="11661"/>
    <cellStyle name="Normal 12 12 7 2 2 2" xfId="24049"/>
    <cellStyle name="Normal 12 12 7 2 3" xfId="17656"/>
    <cellStyle name="Normal 12 12 7 3" xfId="8146"/>
    <cellStyle name="Normal 12 12 7 3 2" xfId="20562"/>
    <cellStyle name="Normal 12 12 7 4" xfId="15427"/>
    <cellStyle name="Normal 12 12 8" xfId="1957"/>
    <cellStyle name="Normal 12 12 8 2" xfId="5225"/>
    <cellStyle name="Normal 12 12 8 2 2" xfId="11662"/>
    <cellStyle name="Normal 12 12 8 2 2 2" xfId="24050"/>
    <cellStyle name="Normal 12 12 8 2 3" xfId="17657"/>
    <cellStyle name="Normal 12 12 8 3" xfId="8147"/>
    <cellStyle name="Normal 12 12 8 3 2" xfId="20563"/>
    <cellStyle name="Normal 12 12 8 4" xfId="15428"/>
    <cellStyle name="Normal 12 12 9" xfId="1958"/>
    <cellStyle name="Normal 12 12 9 2" xfId="5226"/>
    <cellStyle name="Normal 12 12 9 2 2" xfId="11663"/>
    <cellStyle name="Normal 12 12 9 2 2 2" xfId="24051"/>
    <cellStyle name="Normal 12 12 9 2 3" xfId="17658"/>
    <cellStyle name="Normal 12 12 9 3" xfId="8148"/>
    <cellStyle name="Normal 12 12 9 3 2" xfId="20564"/>
    <cellStyle name="Normal 12 12 9 4" xfId="15429"/>
    <cellStyle name="Normal 12 12_Alumina Prices" xfId="1959"/>
    <cellStyle name="Normal 12 13" xfId="1960"/>
    <cellStyle name="Normal 12 13 10" xfId="1961"/>
    <cellStyle name="Normal 12 13 10 2" xfId="5228"/>
    <cellStyle name="Normal 12 13 10 2 2" xfId="11665"/>
    <cellStyle name="Normal 12 13 10 2 2 2" xfId="24053"/>
    <cellStyle name="Normal 12 13 10 2 3" xfId="17660"/>
    <cellStyle name="Normal 12 13 10 3" xfId="8150"/>
    <cellStyle name="Normal 12 13 10 3 2" xfId="20566"/>
    <cellStyle name="Normal 12 13 10 4" xfId="15431"/>
    <cellStyle name="Normal 12 13 11" xfId="1962"/>
    <cellStyle name="Normal 12 13 11 2" xfId="5229"/>
    <cellStyle name="Normal 12 13 11 2 2" xfId="11666"/>
    <cellStyle name="Normal 12 13 11 2 2 2" xfId="24054"/>
    <cellStyle name="Normal 12 13 11 2 3" xfId="17661"/>
    <cellStyle name="Normal 12 13 11 3" xfId="8151"/>
    <cellStyle name="Normal 12 13 11 3 2" xfId="20567"/>
    <cellStyle name="Normal 12 13 11 4" xfId="15432"/>
    <cellStyle name="Normal 12 13 12" xfId="1963"/>
    <cellStyle name="Normal 12 13 12 2" xfId="5230"/>
    <cellStyle name="Normal 12 13 12 2 2" xfId="11667"/>
    <cellStyle name="Normal 12 13 12 2 2 2" xfId="24055"/>
    <cellStyle name="Normal 12 13 12 2 3" xfId="17662"/>
    <cellStyle name="Normal 12 13 12 3" xfId="8152"/>
    <cellStyle name="Normal 12 13 12 3 2" xfId="20568"/>
    <cellStyle name="Normal 12 13 12 4" xfId="15433"/>
    <cellStyle name="Normal 12 13 13" xfId="5227"/>
    <cellStyle name="Normal 12 13 13 2" xfId="11664"/>
    <cellStyle name="Normal 12 13 13 2 2" xfId="24052"/>
    <cellStyle name="Normal 12 13 13 3" xfId="17659"/>
    <cellStyle name="Normal 12 13 14" xfId="8149"/>
    <cellStyle name="Normal 12 13 14 2" xfId="20565"/>
    <cellStyle name="Normal 12 13 15" xfId="15430"/>
    <cellStyle name="Normal 12 13 2" xfId="1964"/>
    <cellStyle name="Normal 12 13 2 2" xfId="5231"/>
    <cellStyle name="Normal 12 13 2 2 2" xfId="10256"/>
    <cellStyle name="Normal 12 13 2 2 2 2" xfId="22657"/>
    <cellStyle name="Normal 12 13 2 2 3" xfId="17663"/>
    <cellStyle name="Normal 12 13 2 3" xfId="10551"/>
    <cellStyle name="Normal 12 13 2 3 2" xfId="22952"/>
    <cellStyle name="Normal 12 13 2 4" xfId="8153"/>
    <cellStyle name="Normal 12 13 2 4 2" xfId="20569"/>
    <cellStyle name="Normal 12 13 2 5" xfId="15434"/>
    <cellStyle name="Normal 12 13 2_LNG &amp; LPG rework" xfId="30151"/>
    <cellStyle name="Normal 12 13 3" xfId="1965"/>
    <cellStyle name="Normal 12 13 3 2" xfId="5232"/>
    <cellStyle name="Normal 12 13 3 2 2" xfId="10347"/>
    <cellStyle name="Normal 12 13 3 2 2 2" xfId="22748"/>
    <cellStyle name="Normal 12 13 3 2 3" xfId="17664"/>
    <cellStyle name="Normal 12 13 3 3" xfId="10738"/>
    <cellStyle name="Normal 12 13 3 3 2" xfId="23139"/>
    <cellStyle name="Normal 12 13 3 4" xfId="8154"/>
    <cellStyle name="Normal 12 13 3 4 2" xfId="20570"/>
    <cellStyle name="Normal 12 13 3 5" xfId="15435"/>
    <cellStyle name="Normal 12 13 3_LNG &amp; LPG rework" xfId="30060"/>
    <cellStyle name="Normal 12 13 4" xfId="1966"/>
    <cellStyle name="Normal 12 13 4 2" xfId="5233"/>
    <cellStyle name="Normal 12 13 4 2 2" xfId="11668"/>
    <cellStyle name="Normal 12 13 4 2 2 2" xfId="24056"/>
    <cellStyle name="Normal 12 13 4 2 3" xfId="17665"/>
    <cellStyle name="Normal 12 13 4 3" xfId="8155"/>
    <cellStyle name="Normal 12 13 4 3 2" xfId="20571"/>
    <cellStyle name="Normal 12 13 4 4" xfId="15436"/>
    <cellStyle name="Normal 12 13 5" xfId="1967"/>
    <cellStyle name="Normal 12 13 5 2" xfId="5234"/>
    <cellStyle name="Normal 12 13 5 2 2" xfId="11669"/>
    <cellStyle name="Normal 12 13 5 2 2 2" xfId="24057"/>
    <cellStyle name="Normal 12 13 5 2 3" xfId="17666"/>
    <cellStyle name="Normal 12 13 5 3" xfId="8156"/>
    <cellStyle name="Normal 12 13 5 3 2" xfId="20572"/>
    <cellStyle name="Normal 12 13 5 4" xfId="15437"/>
    <cellStyle name="Normal 12 13 6" xfId="1968"/>
    <cellStyle name="Normal 12 13 6 2" xfId="5235"/>
    <cellStyle name="Normal 12 13 6 2 2" xfId="11670"/>
    <cellStyle name="Normal 12 13 6 2 2 2" xfId="24058"/>
    <cellStyle name="Normal 12 13 6 2 3" xfId="17667"/>
    <cellStyle name="Normal 12 13 6 3" xfId="8157"/>
    <cellStyle name="Normal 12 13 6 3 2" xfId="20573"/>
    <cellStyle name="Normal 12 13 6 4" xfId="15438"/>
    <cellStyle name="Normal 12 13 7" xfId="1969"/>
    <cellStyle name="Normal 12 13 7 2" xfId="5236"/>
    <cellStyle name="Normal 12 13 7 2 2" xfId="11671"/>
    <cellStyle name="Normal 12 13 7 2 2 2" xfId="24059"/>
    <cellStyle name="Normal 12 13 7 2 3" xfId="17668"/>
    <cellStyle name="Normal 12 13 7 3" xfId="8158"/>
    <cellStyle name="Normal 12 13 7 3 2" xfId="20574"/>
    <cellStyle name="Normal 12 13 7 4" xfId="15439"/>
    <cellStyle name="Normal 12 13 8" xfId="1970"/>
    <cellStyle name="Normal 12 13 8 2" xfId="5237"/>
    <cellStyle name="Normal 12 13 8 2 2" xfId="11672"/>
    <cellStyle name="Normal 12 13 8 2 2 2" xfId="24060"/>
    <cellStyle name="Normal 12 13 8 2 3" xfId="17669"/>
    <cellStyle name="Normal 12 13 8 3" xfId="8159"/>
    <cellStyle name="Normal 12 13 8 3 2" xfId="20575"/>
    <cellStyle name="Normal 12 13 8 4" xfId="15440"/>
    <cellStyle name="Normal 12 13 9" xfId="1971"/>
    <cellStyle name="Normal 12 13 9 2" xfId="5238"/>
    <cellStyle name="Normal 12 13 9 2 2" xfId="11673"/>
    <cellStyle name="Normal 12 13 9 2 2 2" xfId="24061"/>
    <cellStyle name="Normal 12 13 9 2 3" xfId="17670"/>
    <cellStyle name="Normal 12 13 9 3" xfId="8160"/>
    <cellStyle name="Normal 12 13 9 3 2" xfId="20576"/>
    <cellStyle name="Normal 12 13 9 4" xfId="15441"/>
    <cellStyle name="Normal 12 13_Alumina Prices" xfId="1972"/>
    <cellStyle name="Normal 12 14" xfId="1973"/>
    <cellStyle name="Normal 12 14 10" xfId="1974"/>
    <cellStyle name="Normal 12 14 10 2" xfId="5240"/>
    <cellStyle name="Normal 12 14 10 2 2" xfId="11675"/>
    <cellStyle name="Normal 12 14 10 2 2 2" xfId="24063"/>
    <cellStyle name="Normal 12 14 10 2 3" xfId="17672"/>
    <cellStyle name="Normal 12 14 10 3" xfId="8162"/>
    <cellStyle name="Normal 12 14 10 3 2" xfId="20578"/>
    <cellStyle name="Normal 12 14 10 4" xfId="15443"/>
    <cellStyle name="Normal 12 14 11" xfId="1975"/>
    <cellStyle name="Normal 12 14 11 2" xfId="5241"/>
    <cellStyle name="Normal 12 14 11 2 2" xfId="11676"/>
    <cellStyle name="Normal 12 14 11 2 2 2" xfId="24064"/>
    <cellStyle name="Normal 12 14 11 2 3" xfId="17673"/>
    <cellStyle name="Normal 12 14 11 3" xfId="8163"/>
    <cellStyle name="Normal 12 14 11 3 2" xfId="20579"/>
    <cellStyle name="Normal 12 14 11 4" xfId="15444"/>
    <cellStyle name="Normal 12 14 12" xfId="1976"/>
    <cellStyle name="Normal 12 14 12 2" xfId="5242"/>
    <cellStyle name="Normal 12 14 12 2 2" xfId="11677"/>
    <cellStyle name="Normal 12 14 12 2 2 2" xfId="24065"/>
    <cellStyle name="Normal 12 14 12 2 3" xfId="17674"/>
    <cellStyle name="Normal 12 14 12 3" xfId="8164"/>
    <cellStyle name="Normal 12 14 12 3 2" xfId="20580"/>
    <cellStyle name="Normal 12 14 12 4" xfId="15445"/>
    <cellStyle name="Normal 12 14 13" xfId="5239"/>
    <cellStyle name="Normal 12 14 13 2" xfId="11674"/>
    <cellStyle name="Normal 12 14 13 2 2" xfId="24062"/>
    <cellStyle name="Normal 12 14 13 3" xfId="17671"/>
    <cellStyle name="Normal 12 14 14" xfId="8161"/>
    <cellStyle name="Normal 12 14 14 2" xfId="20577"/>
    <cellStyle name="Normal 12 14 15" xfId="15442"/>
    <cellStyle name="Normal 12 14 2" xfId="1977"/>
    <cellStyle name="Normal 12 14 2 2" xfId="5243"/>
    <cellStyle name="Normal 12 14 2 2 2" xfId="10260"/>
    <cellStyle name="Normal 12 14 2 2 2 2" xfId="22661"/>
    <cellStyle name="Normal 12 14 2 2 3" xfId="17675"/>
    <cellStyle name="Normal 12 14 2 3" xfId="10555"/>
    <cellStyle name="Normal 12 14 2 3 2" xfId="22956"/>
    <cellStyle name="Normal 12 14 2 4" xfId="8165"/>
    <cellStyle name="Normal 12 14 2 4 2" xfId="20581"/>
    <cellStyle name="Normal 12 14 2 5" xfId="15446"/>
    <cellStyle name="Normal 12 14 2_LNG &amp; LPG rework" xfId="30382"/>
    <cellStyle name="Normal 12 14 3" xfId="1978"/>
    <cellStyle name="Normal 12 14 3 2" xfId="5244"/>
    <cellStyle name="Normal 12 14 3 2 2" xfId="10351"/>
    <cellStyle name="Normal 12 14 3 2 2 2" xfId="22752"/>
    <cellStyle name="Normal 12 14 3 2 3" xfId="17676"/>
    <cellStyle name="Normal 12 14 3 3" xfId="10742"/>
    <cellStyle name="Normal 12 14 3 3 2" xfId="23143"/>
    <cellStyle name="Normal 12 14 3 4" xfId="8166"/>
    <cellStyle name="Normal 12 14 3 4 2" xfId="20582"/>
    <cellStyle name="Normal 12 14 3 5" xfId="15447"/>
    <cellStyle name="Normal 12 14 3_LNG &amp; LPG rework" xfId="30188"/>
    <cellStyle name="Normal 12 14 4" xfId="1979"/>
    <cellStyle name="Normal 12 14 4 2" xfId="5245"/>
    <cellStyle name="Normal 12 14 4 2 2" xfId="11678"/>
    <cellStyle name="Normal 12 14 4 2 2 2" xfId="24066"/>
    <cellStyle name="Normal 12 14 4 2 3" xfId="17677"/>
    <cellStyle name="Normal 12 14 4 3" xfId="8167"/>
    <cellStyle name="Normal 12 14 4 3 2" xfId="20583"/>
    <cellStyle name="Normal 12 14 4 4" xfId="15448"/>
    <cellStyle name="Normal 12 14 5" xfId="1980"/>
    <cellStyle name="Normal 12 14 5 2" xfId="5246"/>
    <cellStyle name="Normal 12 14 5 2 2" xfId="11679"/>
    <cellStyle name="Normal 12 14 5 2 2 2" xfId="24067"/>
    <cellStyle name="Normal 12 14 5 2 3" xfId="17678"/>
    <cellStyle name="Normal 12 14 5 3" xfId="8168"/>
    <cellStyle name="Normal 12 14 5 3 2" xfId="20584"/>
    <cellStyle name="Normal 12 14 5 4" xfId="15449"/>
    <cellStyle name="Normal 12 14 6" xfId="1981"/>
    <cellStyle name="Normal 12 14 6 2" xfId="5247"/>
    <cellStyle name="Normal 12 14 6 2 2" xfId="11680"/>
    <cellStyle name="Normal 12 14 6 2 2 2" xfId="24068"/>
    <cellStyle name="Normal 12 14 6 2 3" xfId="17679"/>
    <cellStyle name="Normal 12 14 6 3" xfId="8169"/>
    <cellStyle name="Normal 12 14 6 3 2" xfId="20585"/>
    <cellStyle name="Normal 12 14 6 4" xfId="15450"/>
    <cellStyle name="Normal 12 14 7" xfId="1982"/>
    <cellStyle name="Normal 12 14 7 2" xfId="5248"/>
    <cellStyle name="Normal 12 14 7 2 2" xfId="11681"/>
    <cellStyle name="Normal 12 14 7 2 2 2" xfId="24069"/>
    <cellStyle name="Normal 12 14 7 2 3" xfId="17680"/>
    <cellStyle name="Normal 12 14 7 3" xfId="8170"/>
    <cellStyle name="Normal 12 14 7 3 2" xfId="20586"/>
    <cellStyle name="Normal 12 14 7 4" xfId="15451"/>
    <cellStyle name="Normal 12 14 8" xfId="1983"/>
    <cellStyle name="Normal 12 14 8 2" xfId="5249"/>
    <cellStyle name="Normal 12 14 8 2 2" xfId="11682"/>
    <cellStyle name="Normal 12 14 8 2 2 2" xfId="24070"/>
    <cellStyle name="Normal 12 14 8 2 3" xfId="17681"/>
    <cellStyle name="Normal 12 14 8 3" xfId="8171"/>
    <cellStyle name="Normal 12 14 8 3 2" xfId="20587"/>
    <cellStyle name="Normal 12 14 8 4" xfId="15452"/>
    <cellStyle name="Normal 12 14 9" xfId="1984"/>
    <cellStyle name="Normal 12 14 9 2" xfId="5250"/>
    <cellStyle name="Normal 12 14 9 2 2" xfId="11683"/>
    <cellStyle name="Normal 12 14 9 2 2 2" xfId="24071"/>
    <cellStyle name="Normal 12 14 9 2 3" xfId="17682"/>
    <cellStyle name="Normal 12 14 9 3" xfId="8172"/>
    <cellStyle name="Normal 12 14 9 3 2" xfId="20588"/>
    <cellStyle name="Normal 12 14 9 4" xfId="15453"/>
    <cellStyle name="Normal 12 14_Alumina Prices" xfId="1985"/>
    <cellStyle name="Normal 12 15" xfId="1986"/>
    <cellStyle name="Normal 12 15 10" xfId="1987"/>
    <cellStyle name="Normal 12 15 10 2" xfId="5251"/>
    <cellStyle name="Normal 12 15 10 2 2" xfId="11684"/>
    <cellStyle name="Normal 12 15 10 2 2 2" xfId="24072"/>
    <cellStyle name="Normal 12 15 10 2 3" xfId="17683"/>
    <cellStyle name="Normal 12 15 10 3" xfId="8173"/>
    <cellStyle name="Normal 12 15 10 3 2" xfId="20589"/>
    <cellStyle name="Normal 12 15 10 4" xfId="15454"/>
    <cellStyle name="Normal 12 15 11" xfId="1988"/>
    <cellStyle name="Normal 12 15 11 2" xfId="5252"/>
    <cellStyle name="Normal 12 15 11 2 2" xfId="11685"/>
    <cellStyle name="Normal 12 15 11 2 2 2" xfId="24073"/>
    <cellStyle name="Normal 12 15 11 2 3" xfId="17684"/>
    <cellStyle name="Normal 12 15 11 3" xfId="8174"/>
    <cellStyle name="Normal 12 15 11 3 2" xfId="20590"/>
    <cellStyle name="Normal 12 15 11 4" xfId="15455"/>
    <cellStyle name="Normal 12 15 12" xfId="3652"/>
    <cellStyle name="Normal 12 15 12 2" xfId="28353"/>
    <cellStyle name="Normal 12 15 12 3" xfId="27677"/>
    <cellStyle name="Normal 12 15 13" xfId="28190"/>
    <cellStyle name="Normal 12 15 14" xfId="27515"/>
    <cellStyle name="Normal 12 15 2" xfId="1989"/>
    <cellStyle name="Normal 12 15 2 2" xfId="5253"/>
    <cellStyle name="Normal 12 15 2 2 2" xfId="10264"/>
    <cellStyle name="Normal 12 15 2 2 2 2" xfId="22665"/>
    <cellStyle name="Normal 12 15 2 2 3" xfId="17685"/>
    <cellStyle name="Normal 12 15 2 3" xfId="10559"/>
    <cellStyle name="Normal 12 15 2 3 2" xfId="22960"/>
    <cellStyle name="Normal 12 15 2 4" xfId="8175"/>
    <cellStyle name="Normal 12 15 2 4 2" xfId="20591"/>
    <cellStyle name="Normal 12 15 2 5" xfId="15456"/>
    <cellStyle name="Normal 12 15 2_LNG &amp; LPG rework" xfId="30249"/>
    <cellStyle name="Normal 12 15 3" xfId="1990"/>
    <cellStyle name="Normal 12 15 3 2" xfId="5254"/>
    <cellStyle name="Normal 12 15 3 2 2" xfId="10355"/>
    <cellStyle name="Normal 12 15 3 2 2 2" xfId="22756"/>
    <cellStyle name="Normal 12 15 3 2 3" xfId="17686"/>
    <cellStyle name="Normal 12 15 3 3" xfId="10746"/>
    <cellStyle name="Normal 12 15 3 3 2" xfId="23147"/>
    <cellStyle name="Normal 12 15 3 4" xfId="8176"/>
    <cellStyle name="Normal 12 15 3 4 2" xfId="20592"/>
    <cellStyle name="Normal 12 15 3 5" xfId="15457"/>
    <cellStyle name="Normal 12 15 3_LNG &amp; LPG rework" xfId="30150"/>
    <cellStyle name="Normal 12 15 4" xfId="1991"/>
    <cellStyle name="Normal 12 15 4 2" xfId="5255"/>
    <cellStyle name="Normal 12 15 4 2 2" xfId="11686"/>
    <cellStyle name="Normal 12 15 4 2 2 2" xfId="24074"/>
    <cellStyle name="Normal 12 15 4 2 3" xfId="17687"/>
    <cellStyle name="Normal 12 15 4 3" xfId="8177"/>
    <cellStyle name="Normal 12 15 4 3 2" xfId="20593"/>
    <cellStyle name="Normal 12 15 4 4" xfId="15458"/>
    <cellStyle name="Normal 12 15 5" xfId="1992"/>
    <cellStyle name="Normal 12 15 5 2" xfId="5256"/>
    <cellStyle name="Normal 12 15 5 2 2" xfId="11687"/>
    <cellStyle name="Normal 12 15 5 2 2 2" xfId="24075"/>
    <cellStyle name="Normal 12 15 5 2 3" xfId="17688"/>
    <cellStyle name="Normal 12 15 5 3" xfId="8178"/>
    <cellStyle name="Normal 12 15 5 3 2" xfId="20594"/>
    <cellStyle name="Normal 12 15 5 4" xfId="15459"/>
    <cellStyle name="Normal 12 15 6" xfId="1993"/>
    <cellStyle name="Normal 12 15 6 2" xfId="5257"/>
    <cellStyle name="Normal 12 15 6 2 2" xfId="11688"/>
    <cellStyle name="Normal 12 15 6 2 2 2" xfId="24076"/>
    <cellStyle name="Normal 12 15 6 2 3" xfId="17689"/>
    <cellStyle name="Normal 12 15 6 3" xfId="8179"/>
    <cellStyle name="Normal 12 15 6 3 2" xfId="20595"/>
    <cellStyle name="Normal 12 15 6 4" xfId="15460"/>
    <cellStyle name="Normal 12 15 7" xfId="1994"/>
    <cellStyle name="Normal 12 15 7 2" xfId="5258"/>
    <cellStyle name="Normal 12 15 7 2 2" xfId="11689"/>
    <cellStyle name="Normal 12 15 7 2 2 2" xfId="24077"/>
    <cellStyle name="Normal 12 15 7 2 3" xfId="17690"/>
    <cellStyle name="Normal 12 15 7 3" xfId="8180"/>
    <cellStyle name="Normal 12 15 7 3 2" xfId="20596"/>
    <cellStyle name="Normal 12 15 7 4" xfId="15461"/>
    <cellStyle name="Normal 12 15 8" xfId="1995"/>
    <cellStyle name="Normal 12 15 8 2" xfId="5259"/>
    <cellStyle name="Normal 12 15 8 2 2" xfId="11690"/>
    <cellStyle name="Normal 12 15 8 2 2 2" xfId="24078"/>
    <cellStyle name="Normal 12 15 8 2 3" xfId="17691"/>
    <cellStyle name="Normal 12 15 8 3" xfId="8181"/>
    <cellStyle name="Normal 12 15 8 3 2" xfId="20597"/>
    <cellStyle name="Normal 12 15 8 4" xfId="15462"/>
    <cellStyle name="Normal 12 15 9" xfId="1996"/>
    <cellStyle name="Normal 12 15 9 2" xfId="5260"/>
    <cellStyle name="Normal 12 15 9 2 2" xfId="11691"/>
    <cellStyle name="Normal 12 15 9 2 2 2" xfId="24079"/>
    <cellStyle name="Normal 12 15 9 2 3" xfId="17692"/>
    <cellStyle name="Normal 12 15 9 3" xfId="8182"/>
    <cellStyle name="Normal 12 15 9 3 2" xfId="20598"/>
    <cellStyle name="Normal 12 15 9 4" xfId="15463"/>
    <cellStyle name="Normal 12 15_Alumina Prices" xfId="1997"/>
    <cellStyle name="Normal 12 16" xfId="1998"/>
    <cellStyle name="Normal 12 16 10" xfId="1999"/>
    <cellStyle name="Normal 12 16 10 2" xfId="5262"/>
    <cellStyle name="Normal 12 16 10 2 2" xfId="11693"/>
    <cellStyle name="Normal 12 16 10 2 2 2" xfId="24081"/>
    <cellStyle name="Normal 12 16 10 2 3" xfId="17694"/>
    <cellStyle name="Normal 12 16 10 3" xfId="8184"/>
    <cellStyle name="Normal 12 16 10 3 2" xfId="20600"/>
    <cellStyle name="Normal 12 16 10 4" xfId="15465"/>
    <cellStyle name="Normal 12 16 11" xfId="5261"/>
    <cellStyle name="Normal 12 16 11 2" xfId="11692"/>
    <cellStyle name="Normal 12 16 11 2 2" xfId="24080"/>
    <cellStyle name="Normal 12 16 11 3" xfId="17693"/>
    <cellStyle name="Normal 12 16 12" xfId="8183"/>
    <cellStyle name="Normal 12 16 12 2" xfId="20599"/>
    <cellStyle name="Normal 12 16 13" xfId="15464"/>
    <cellStyle name="Normal 12 16 2" xfId="2000"/>
    <cellStyle name="Normal 12 16 2 2" xfId="5263"/>
    <cellStyle name="Normal 12 16 2 2 2" xfId="10268"/>
    <cellStyle name="Normal 12 16 2 2 2 2" xfId="22669"/>
    <cellStyle name="Normal 12 16 2 2 3" xfId="17695"/>
    <cellStyle name="Normal 12 16 2 3" xfId="10563"/>
    <cellStyle name="Normal 12 16 2 3 2" xfId="22964"/>
    <cellStyle name="Normal 12 16 2 4" xfId="8185"/>
    <cellStyle name="Normal 12 16 2 4 2" xfId="20601"/>
    <cellStyle name="Normal 12 16 2 5" xfId="15466"/>
    <cellStyle name="Normal 12 16 2_LNG &amp; LPG rework" xfId="30149"/>
    <cellStyle name="Normal 12 16 3" xfId="2001"/>
    <cellStyle name="Normal 12 16 3 2" xfId="5264"/>
    <cellStyle name="Normal 12 16 3 2 2" xfId="10359"/>
    <cellStyle name="Normal 12 16 3 2 2 2" xfId="22760"/>
    <cellStyle name="Normal 12 16 3 2 3" xfId="17696"/>
    <cellStyle name="Normal 12 16 3 3" xfId="10750"/>
    <cellStyle name="Normal 12 16 3 3 2" xfId="23151"/>
    <cellStyle name="Normal 12 16 3 4" xfId="8186"/>
    <cellStyle name="Normal 12 16 3 4 2" xfId="20602"/>
    <cellStyle name="Normal 12 16 3 5" xfId="15467"/>
    <cellStyle name="Normal 12 16 3_LNG &amp; LPG rework" xfId="30250"/>
    <cellStyle name="Normal 12 16 4" xfId="2002"/>
    <cellStyle name="Normal 12 16 4 2" xfId="5265"/>
    <cellStyle name="Normal 12 16 4 2 2" xfId="11694"/>
    <cellStyle name="Normal 12 16 4 2 2 2" xfId="24082"/>
    <cellStyle name="Normal 12 16 4 2 3" xfId="17697"/>
    <cellStyle name="Normal 12 16 4 3" xfId="8187"/>
    <cellStyle name="Normal 12 16 4 3 2" xfId="20603"/>
    <cellStyle name="Normal 12 16 4 4" xfId="15468"/>
    <cellStyle name="Normal 12 16 5" xfId="2003"/>
    <cellStyle name="Normal 12 16 5 2" xfId="5266"/>
    <cellStyle name="Normal 12 16 5 2 2" xfId="11695"/>
    <cellStyle name="Normal 12 16 5 2 2 2" xfId="24083"/>
    <cellStyle name="Normal 12 16 5 2 3" xfId="17698"/>
    <cellStyle name="Normal 12 16 5 3" xfId="8188"/>
    <cellStyle name="Normal 12 16 5 3 2" xfId="20604"/>
    <cellStyle name="Normal 12 16 5 4" xfId="15469"/>
    <cellStyle name="Normal 12 16 6" xfId="2004"/>
    <cellStyle name="Normal 12 16 6 2" xfId="5267"/>
    <cellStyle name="Normal 12 16 6 2 2" xfId="11696"/>
    <cellStyle name="Normal 12 16 6 2 2 2" xfId="24084"/>
    <cellStyle name="Normal 12 16 6 2 3" xfId="17699"/>
    <cellStyle name="Normal 12 16 6 3" xfId="8189"/>
    <cellStyle name="Normal 12 16 6 3 2" xfId="20605"/>
    <cellStyle name="Normal 12 16 6 4" xfId="15470"/>
    <cellStyle name="Normal 12 16 7" xfId="2005"/>
    <cellStyle name="Normal 12 16 7 2" xfId="5268"/>
    <cellStyle name="Normal 12 16 7 2 2" xfId="11697"/>
    <cellStyle name="Normal 12 16 7 2 2 2" xfId="24085"/>
    <cellStyle name="Normal 12 16 7 2 3" xfId="17700"/>
    <cellStyle name="Normal 12 16 7 3" xfId="8190"/>
    <cellStyle name="Normal 12 16 7 3 2" xfId="20606"/>
    <cellStyle name="Normal 12 16 7 4" xfId="15471"/>
    <cellStyle name="Normal 12 16 8" xfId="2006"/>
    <cellStyle name="Normal 12 16 8 2" xfId="5269"/>
    <cellStyle name="Normal 12 16 8 2 2" xfId="11698"/>
    <cellStyle name="Normal 12 16 8 2 2 2" xfId="24086"/>
    <cellStyle name="Normal 12 16 8 2 3" xfId="17701"/>
    <cellStyle name="Normal 12 16 8 3" xfId="8191"/>
    <cellStyle name="Normal 12 16 8 3 2" xfId="20607"/>
    <cellStyle name="Normal 12 16 8 4" xfId="15472"/>
    <cellStyle name="Normal 12 16 9" xfId="2007"/>
    <cellStyle name="Normal 12 16 9 2" xfId="5270"/>
    <cellStyle name="Normal 12 16 9 2 2" xfId="11699"/>
    <cellStyle name="Normal 12 16 9 2 2 2" xfId="24087"/>
    <cellStyle name="Normal 12 16 9 2 3" xfId="17702"/>
    <cellStyle name="Normal 12 16 9 3" xfId="8192"/>
    <cellStyle name="Normal 12 16 9 3 2" xfId="20608"/>
    <cellStyle name="Normal 12 16 9 4" xfId="15473"/>
    <cellStyle name="Normal 12 16_Alumina Prices" xfId="2008"/>
    <cellStyle name="Normal 12 17" xfId="2009"/>
    <cellStyle name="Normal 12 17 10" xfId="5271"/>
    <cellStyle name="Normal 12 17 10 2" xfId="11700"/>
    <cellStyle name="Normal 12 17 10 2 2" xfId="24088"/>
    <cellStyle name="Normal 12 17 10 3" xfId="17703"/>
    <cellStyle name="Normal 12 17 11" xfId="8193"/>
    <cellStyle name="Normal 12 17 11 2" xfId="20609"/>
    <cellStyle name="Normal 12 17 12" xfId="15474"/>
    <cellStyle name="Normal 12 17 2" xfId="2010"/>
    <cellStyle name="Normal 12 17 2 2" xfId="5272"/>
    <cellStyle name="Normal 12 17 2 2 2" xfId="10276"/>
    <cellStyle name="Normal 12 17 2 2 2 2" xfId="22677"/>
    <cellStyle name="Normal 12 17 2 2 3" xfId="17704"/>
    <cellStyle name="Normal 12 17 2 3" xfId="10571"/>
    <cellStyle name="Normal 12 17 2 3 2" xfId="22972"/>
    <cellStyle name="Normal 12 17 2 4" xfId="8194"/>
    <cellStyle name="Normal 12 17 2 4 2" xfId="20610"/>
    <cellStyle name="Normal 12 17 2 5" xfId="15475"/>
    <cellStyle name="Normal 12 17 2_LNG &amp; LPG rework" xfId="30251"/>
    <cellStyle name="Normal 12 17 3" xfId="2011"/>
    <cellStyle name="Normal 12 17 3 2" xfId="5273"/>
    <cellStyle name="Normal 12 17 3 2 2" xfId="10367"/>
    <cellStyle name="Normal 12 17 3 2 2 2" xfId="22768"/>
    <cellStyle name="Normal 12 17 3 2 3" xfId="17705"/>
    <cellStyle name="Normal 12 17 3 3" xfId="10758"/>
    <cellStyle name="Normal 12 17 3 3 2" xfId="23159"/>
    <cellStyle name="Normal 12 17 3 4" xfId="8195"/>
    <cellStyle name="Normal 12 17 3 4 2" xfId="20611"/>
    <cellStyle name="Normal 12 17 3 5" xfId="15476"/>
    <cellStyle name="Normal 12 17 3_LNG &amp; LPG rework" xfId="30252"/>
    <cellStyle name="Normal 12 17 4" xfId="2012"/>
    <cellStyle name="Normal 12 17 4 2" xfId="5274"/>
    <cellStyle name="Normal 12 17 4 2 2" xfId="11701"/>
    <cellStyle name="Normal 12 17 4 2 2 2" xfId="24089"/>
    <cellStyle name="Normal 12 17 4 2 3" xfId="17706"/>
    <cellStyle name="Normal 12 17 4 3" xfId="8196"/>
    <cellStyle name="Normal 12 17 4 3 2" xfId="20612"/>
    <cellStyle name="Normal 12 17 4 4" xfId="15477"/>
    <cellStyle name="Normal 12 17 5" xfId="2013"/>
    <cellStyle name="Normal 12 17 5 2" xfId="5275"/>
    <cellStyle name="Normal 12 17 5 2 2" xfId="11702"/>
    <cellStyle name="Normal 12 17 5 2 2 2" xfId="24090"/>
    <cellStyle name="Normal 12 17 5 2 3" xfId="17707"/>
    <cellStyle name="Normal 12 17 5 3" xfId="8197"/>
    <cellStyle name="Normal 12 17 5 3 2" xfId="20613"/>
    <cellStyle name="Normal 12 17 5 4" xfId="15478"/>
    <cellStyle name="Normal 12 17 6" xfId="2014"/>
    <cellStyle name="Normal 12 17 6 2" xfId="5276"/>
    <cellStyle name="Normal 12 17 6 2 2" xfId="11703"/>
    <cellStyle name="Normal 12 17 6 2 2 2" xfId="24091"/>
    <cellStyle name="Normal 12 17 6 2 3" xfId="17708"/>
    <cellStyle name="Normal 12 17 6 3" xfId="8198"/>
    <cellStyle name="Normal 12 17 6 3 2" xfId="20614"/>
    <cellStyle name="Normal 12 17 6 4" xfId="15479"/>
    <cellStyle name="Normal 12 17 7" xfId="2015"/>
    <cellStyle name="Normal 12 17 7 2" xfId="5277"/>
    <cellStyle name="Normal 12 17 7 2 2" xfId="11704"/>
    <cellStyle name="Normal 12 17 7 2 2 2" xfId="24092"/>
    <cellStyle name="Normal 12 17 7 2 3" xfId="17709"/>
    <cellStyle name="Normal 12 17 7 3" xfId="8199"/>
    <cellStyle name="Normal 12 17 7 3 2" xfId="20615"/>
    <cellStyle name="Normal 12 17 7 4" xfId="15480"/>
    <cellStyle name="Normal 12 17 8" xfId="2016"/>
    <cellStyle name="Normal 12 17 8 2" xfId="5278"/>
    <cellStyle name="Normal 12 17 8 2 2" xfId="11705"/>
    <cellStyle name="Normal 12 17 8 2 2 2" xfId="24093"/>
    <cellStyle name="Normal 12 17 8 2 3" xfId="17710"/>
    <cellStyle name="Normal 12 17 8 3" xfId="8200"/>
    <cellStyle name="Normal 12 17 8 3 2" xfId="20616"/>
    <cellStyle name="Normal 12 17 8 4" xfId="15481"/>
    <cellStyle name="Normal 12 17 9" xfId="2017"/>
    <cellStyle name="Normal 12 17 9 2" xfId="5279"/>
    <cellStyle name="Normal 12 17 9 2 2" xfId="11706"/>
    <cellStyle name="Normal 12 17 9 2 2 2" xfId="24094"/>
    <cellStyle name="Normal 12 17 9 2 3" xfId="17711"/>
    <cellStyle name="Normal 12 17 9 3" xfId="8201"/>
    <cellStyle name="Normal 12 17 9 3 2" xfId="20617"/>
    <cellStyle name="Normal 12 17 9 4" xfId="15482"/>
    <cellStyle name="Normal 12 17_Alumina Prices" xfId="2018"/>
    <cellStyle name="Normal 12 18" xfId="2019"/>
    <cellStyle name="Normal 12 18 2" xfId="2020"/>
    <cellStyle name="Normal 12 18 2 2" xfId="5280"/>
    <cellStyle name="Normal 12 18 2 2 2" xfId="10281"/>
    <cellStyle name="Normal 12 18 2 2 2 2" xfId="22682"/>
    <cellStyle name="Normal 12 18 2 2 3" xfId="17712"/>
    <cellStyle name="Normal 12 18 2 3" xfId="10576"/>
    <cellStyle name="Normal 12 18 2 3 2" xfId="22977"/>
    <cellStyle name="Normal 12 18 2 4" xfId="8202"/>
    <cellStyle name="Normal 12 18 2 4 2" xfId="20618"/>
    <cellStyle name="Normal 12 18 2 5" xfId="15483"/>
    <cellStyle name="Normal 12 18 2_LNG &amp; LPG rework" xfId="30253"/>
    <cellStyle name="Normal 12 18 3" xfId="2021"/>
    <cellStyle name="Normal 12 18 3 2" xfId="5281"/>
    <cellStyle name="Normal 12 18 3 2 2" xfId="10372"/>
    <cellStyle name="Normal 12 18 3 2 2 2" xfId="22773"/>
    <cellStyle name="Normal 12 18 3 2 3" xfId="17713"/>
    <cellStyle name="Normal 12 18 3 3" xfId="10763"/>
    <cellStyle name="Normal 12 18 3 3 2" xfId="23164"/>
    <cellStyle name="Normal 12 18 3 4" xfId="8203"/>
    <cellStyle name="Normal 12 18 3 4 2" xfId="20619"/>
    <cellStyle name="Normal 12 18 3 5" xfId="15484"/>
    <cellStyle name="Normal 12 18 3_LNG &amp; LPG rework" xfId="30254"/>
    <cellStyle name="Normal 12 18 4" xfId="2022"/>
    <cellStyle name="Normal 12 18 4 2" xfId="5282"/>
    <cellStyle name="Normal 12 18 4 2 2" xfId="11707"/>
    <cellStyle name="Normal 12 18 4 2 2 2" xfId="24095"/>
    <cellStyle name="Normal 12 18 4 2 3" xfId="17714"/>
    <cellStyle name="Normal 12 18 4 3" xfId="8204"/>
    <cellStyle name="Normal 12 18 4 3 2" xfId="20620"/>
    <cellStyle name="Normal 12 18 4 4" xfId="15485"/>
    <cellStyle name="Normal 12 18 5" xfId="2023"/>
    <cellStyle name="Normal 12 18 5 2" xfId="5283"/>
    <cellStyle name="Normal 12 18 5 2 2" xfId="11708"/>
    <cellStyle name="Normal 12 18 5 2 2 2" xfId="24096"/>
    <cellStyle name="Normal 12 18 5 2 3" xfId="17715"/>
    <cellStyle name="Normal 12 18 5 3" xfId="8205"/>
    <cellStyle name="Normal 12 18 5 3 2" xfId="20621"/>
    <cellStyle name="Normal 12 18 5 4" xfId="15486"/>
    <cellStyle name="Normal 12 18 6" xfId="2024"/>
    <cellStyle name="Normal 12 18 6 2" xfId="5284"/>
    <cellStyle name="Normal 12 18 6 2 2" xfId="11709"/>
    <cellStyle name="Normal 12 18 6 2 2 2" xfId="24097"/>
    <cellStyle name="Normal 12 18 6 2 3" xfId="17716"/>
    <cellStyle name="Normal 12 18 6 3" xfId="8206"/>
    <cellStyle name="Normal 12 18 6 3 2" xfId="20622"/>
    <cellStyle name="Normal 12 18 6 4" xfId="15487"/>
    <cellStyle name="Normal 12 18 7" xfId="2025"/>
    <cellStyle name="Normal 12 18 7 2" xfId="5285"/>
    <cellStyle name="Normal 12 18 7 2 2" xfId="11710"/>
    <cellStyle name="Normal 12 18 7 2 2 2" xfId="24098"/>
    <cellStyle name="Normal 12 18 7 2 3" xfId="17717"/>
    <cellStyle name="Normal 12 18 7 3" xfId="8207"/>
    <cellStyle name="Normal 12 18 7 3 2" xfId="20623"/>
    <cellStyle name="Normal 12 18 7 4" xfId="15488"/>
    <cellStyle name="Normal 12 18 8" xfId="2026"/>
    <cellStyle name="Normal 12 18 8 2" xfId="5286"/>
    <cellStyle name="Normal 12 18 8 2 2" xfId="11711"/>
    <cellStyle name="Normal 12 18 8 2 2 2" xfId="24099"/>
    <cellStyle name="Normal 12 18 8 2 3" xfId="17718"/>
    <cellStyle name="Normal 12 18 8 3" xfId="8208"/>
    <cellStyle name="Normal 12 18 8 3 2" xfId="20624"/>
    <cellStyle name="Normal 12 18 8 4" xfId="15489"/>
    <cellStyle name="Normal 12 18 9" xfId="2027"/>
    <cellStyle name="Normal 12 18 9 2" xfId="5287"/>
    <cellStyle name="Normal 12 18 9 2 2" xfId="11712"/>
    <cellStyle name="Normal 12 18 9 2 2 2" xfId="24100"/>
    <cellStyle name="Normal 12 18 9 2 3" xfId="17719"/>
    <cellStyle name="Normal 12 18 9 3" xfId="8209"/>
    <cellStyle name="Normal 12 18 9 3 2" xfId="20625"/>
    <cellStyle name="Normal 12 18 9 4" xfId="15490"/>
    <cellStyle name="Normal 12 18_Alumina Prices" xfId="2028"/>
    <cellStyle name="Normal 12 19" xfId="2029"/>
    <cellStyle name="Normal 12 19 2" xfId="2030"/>
    <cellStyle name="Normal 12 19 2 2" xfId="5288"/>
    <cellStyle name="Normal 12 19 2 2 2" xfId="10298"/>
    <cellStyle name="Normal 12 19 2 2 2 2" xfId="22699"/>
    <cellStyle name="Normal 12 19 2 2 3" xfId="17720"/>
    <cellStyle name="Normal 12 19 2 3" xfId="10677"/>
    <cellStyle name="Normal 12 19 2 3 2" xfId="23078"/>
    <cellStyle name="Normal 12 19 2 4" xfId="8210"/>
    <cellStyle name="Normal 12 19 2 4 2" xfId="20626"/>
    <cellStyle name="Normal 12 19 2 5" xfId="15491"/>
    <cellStyle name="Normal 12 19 2_LNG &amp; LPG rework" xfId="30255"/>
    <cellStyle name="Normal 12 19 3" xfId="3519"/>
    <cellStyle name="Normal 12 19 3 2" xfId="6380"/>
    <cellStyle name="Normal 12 19 3 2 2" xfId="10473"/>
    <cellStyle name="Normal 12 19 3 2 2 2" xfId="22874"/>
    <cellStyle name="Normal 12 19 3 2 3" xfId="18810"/>
    <cellStyle name="Normal 12 19 3 3" xfId="10866"/>
    <cellStyle name="Normal 12 19 3 3 2" xfId="23267"/>
    <cellStyle name="Normal 12 19 3 4" xfId="9305"/>
    <cellStyle name="Normal 12 19 3 4 2" xfId="21715"/>
    <cellStyle name="Normal 12 19 3 5" xfId="16580"/>
    <cellStyle name="Normal 12 19 3_LNG &amp; LPG rework" xfId="30256"/>
    <cellStyle name="Normal 12 19 4" xfId="10214"/>
    <cellStyle name="Normal 12 19 4 2" xfId="22615"/>
    <cellStyle name="Normal 12 19 5" xfId="10497"/>
    <cellStyle name="Normal 12 19 5 2" xfId="22898"/>
    <cellStyle name="Normal 12 19 6" xfId="26023"/>
    <cellStyle name="Normal 12 19 7" xfId="26359"/>
    <cellStyle name="Normal 12 19_Historic Nickel Prices" xfId="2031"/>
    <cellStyle name="Normal 12 2" xfId="139"/>
    <cellStyle name="Normal 12 2 10" xfId="2032"/>
    <cellStyle name="Normal 12 2 10 2" xfId="5289"/>
    <cellStyle name="Normal 12 2 10 2 2" xfId="11713"/>
    <cellStyle name="Normal 12 2 10 2 2 2" xfId="24101"/>
    <cellStyle name="Normal 12 2 10 2 3" xfId="17721"/>
    <cellStyle name="Normal 12 2 10 3" xfId="8211"/>
    <cellStyle name="Normal 12 2 10 3 2" xfId="20627"/>
    <cellStyle name="Normal 12 2 10 4" xfId="15492"/>
    <cellStyle name="Normal 12 2 11" xfId="2033"/>
    <cellStyle name="Normal 12 2 11 2" xfId="5290"/>
    <cellStyle name="Normal 12 2 11 2 2" xfId="11714"/>
    <cellStyle name="Normal 12 2 11 2 2 2" xfId="24102"/>
    <cellStyle name="Normal 12 2 11 2 3" xfId="17722"/>
    <cellStyle name="Normal 12 2 11 3" xfId="8212"/>
    <cellStyle name="Normal 12 2 11 3 2" xfId="20628"/>
    <cellStyle name="Normal 12 2 11 4" xfId="15493"/>
    <cellStyle name="Normal 12 2 12" xfId="2034"/>
    <cellStyle name="Normal 12 2 12 2" xfId="5291"/>
    <cellStyle name="Normal 12 2 12 2 2" xfId="11715"/>
    <cellStyle name="Normal 12 2 12 2 2 2" xfId="24103"/>
    <cellStyle name="Normal 12 2 12 2 3" xfId="17723"/>
    <cellStyle name="Normal 12 2 12 3" xfId="8213"/>
    <cellStyle name="Normal 12 2 12 3 2" xfId="20629"/>
    <cellStyle name="Normal 12 2 12 4" xfId="15494"/>
    <cellStyle name="Normal 12 2 13" xfId="2035"/>
    <cellStyle name="Normal 12 2 13 2" xfId="5292"/>
    <cellStyle name="Normal 12 2 13 2 2" xfId="11716"/>
    <cellStyle name="Normal 12 2 13 2 2 2" xfId="24104"/>
    <cellStyle name="Normal 12 2 13 2 3" xfId="17724"/>
    <cellStyle name="Normal 12 2 13 3" xfId="8214"/>
    <cellStyle name="Normal 12 2 13 3 2" xfId="20630"/>
    <cellStyle name="Normal 12 2 13 4" xfId="15495"/>
    <cellStyle name="Normal 12 2 14" xfId="2036"/>
    <cellStyle name="Normal 12 2 14 2" xfId="5293"/>
    <cellStyle name="Normal 12 2 14 2 2" xfId="11717"/>
    <cellStyle name="Normal 12 2 14 2 2 2" xfId="24105"/>
    <cellStyle name="Normal 12 2 14 2 3" xfId="17725"/>
    <cellStyle name="Normal 12 2 14 3" xfId="8215"/>
    <cellStyle name="Normal 12 2 14 3 2" xfId="20631"/>
    <cellStyle name="Normal 12 2 14 4" xfId="15496"/>
    <cellStyle name="Normal 12 2 15" xfId="2037"/>
    <cellStyle name="Normal 12 2 15 2" xfId="5294"/>
    <cellStyle name="Normal 12 2 15 2 2" xfId="11718"/>
    <cellStyle name="Normal 12 2 15 2 2 2" xfId="24106"/>
    <cellStyle name="Normal 12 2 15 2 3" xfId="17726"/>
    <cellStyle name="Normal 12 2 15 3" xfId="8216"/>
    <cellStyle name="Normal 12 2 15 3 2" xfId="20632"/>
    <cellStyle name="Normal 12 2 15 4" xfId="15497"/>
    <cellStyle name="Normal 12 2 16" xfId="2038"/>
    <cellStyle name="Normal 12 2 16 2" xfId="5295"/>
    <cellStyle name="Normal 12 2 16 2 2" xfId="11719"/>
    <cellStyle name="Normal 12 2 16 2 2 2" xfId="24107"/>
    <cellStyle name="Normal 12 2 16 2 3" xfId="17727"/>
    <cellStyle name="Normal 12 2 16 3" xfId="8217"/>
    <cellStyle name="Normal 12 2 16 3 2" xfId="20633"/>
    <cellStyle name="Normal 12 2 16 4" xfId="15498"/>
    <cellStyle name="Normal 12 2 17" xfId="2039"/>
    <cellStyle name="Normal 12 2 17 2" xfId="5296"/>
    <cellStyle name="Normal 12 2 17 2 2" xfId="11720"/>
    <cellStyle name="Normal 12 2 17 2 2 2" xfId="24108"/>
    <cellStyle name="Normal 12 2 17 2 3" xfId="17728"/>
    <cellStyle name="Normal 12 2 17 3" xfId="8218"/>
    <cellStyle name="Normal 12 2 17 3 2" xfId="20634"/>
    <cellStyle name="Normal 12 2 17 4" xfId="15499"/>
    <cellStyle name="Normal 12 2 18" xfId="2040"/>
    <cellStyle name="Normal 12 2 18 2" xfId="5297"/>
    <cellStyle name="Normal 12 2 18 2 2" xfId="11721"/>
    <cellStyle name="Normal 12 2 18 2 2 2" xfId="24109"/>
    <cellStyle name="Normal 12 2 18 2 3" xfId="17729"/>
    <cellStyle name="Normal 12 2 18 3" xfId="8219"/>
    <cellStyle name="Normal 12 2 18 3 2" xfId="20635"/>
    <cellStyle name="Normal 12 2 18 4" xfId="15500"/>
    <cellStyle name="Normal 12 2 19" xfId="2041"/>
    <cellStyle name="Normal 12 2 19 2" xfId="5298"/>
    <cellStyle name="Normal 12 2 19 2 2" xfId="11722"/>
    <cellStyle name="Normal 12 2 19 2 2 2" xfId="24110"/>
    <cellStyle name="Normal 12 2 19 2 3" xfId="17730"/>
    <cellStyle name="Normal 12 2 19 3" xfId="8220"/>
    <cellStyle name="Normal 12 2 19 3 2" xfId="20636"/>
    <cellStyle name="Normal 12 2 19 4" xfId="15501"/>
    <cellStyle name="Normal 12 2 2" xfId="183"/>
    <cellStyle name="Normal 12 2 2 10" xfId="4407"/>
    <cellStyle name="Normal 12 2 2 10 2" xfId="11020"/>
    <cellStyle name="Normal 12 2 2 10 2 2" xfId="23408"/>
    <cellStyle name="Normal 12 2 2 10 3" xfId="16844"/>
    <cellStyle name="Normal 12 2 2 11" xfId="7330"/>
    <cellStyle name="Normal 12 2 2 11 2" xfId="19750"/>
    <cellStyle name="Normal 12 2 2 12" xfId="13936"/>
    <cellStyle name="Normal 12 2 2 13" xfId="13579"/>
    <cellStyle name="Normal 12 2 2 2" xfId="274"/>
    <cellStyle name="Normal 12 2 2 2 2" xfId="650"/>
    <cellStyle name="Normal 12 2 2 2 2 2" xfId="2043"/>
    <cellStyle name="Normal 12 2 2 2 2 2 2" xfId="6813"/>
    <cellStyle name="Normal 12 2 2 2 2 2 2 2" xfId="12972"/>
    <cellStyle name="Normal 12 2 2 2 2 2 2 2 2" xfId="25359"/>
    <cellStyle name="Normal 12 2 2 2 2 2 2 3" xfId="19239"/>
    <cellStyle name="Normal 12 2 2 2 2 2 3" xfId="9741"/>
    <cellStyle name="Normal 12 2 2 2 2 2 3 2" xfId="22144"/>
    <cellStyle name="Normal 12 2 2 2 2 2 4" xfId="15503"/>
    <cellStyle name="Normal 12 2 2 2 2 3" xfId="5300"/>
    <cellStyle name="Normal 12 2 2 2 2 3 2" xfId="10618"/>
    <cellStyle name="Normal 12 2 2 2 2 3 2 2" xfId="23019"/>
    <cellStyle name="Normal 12 2 2 2 2 3 3" xfId="17732"/>
    <cellStyle name="Normal 12 2 2 2 2 4" xfId="8222"/>
    <cellStyle name="Normal 12 2 2 2 2 4 2" xfId="20638"/>
    <cellStyle name="Normal 12 2 2 2 2 5" xfId="14380"/>
    <cellStyle name="Normal 12 2 2 2 2 6" xfId="13845"/>
    <cellStyle name="Normal 12 2 2 2 2_LNG &amp; LPG rework" xfId="30257"/>
    <cellStyle name="Normal 12 2 2 2 3" xfId="2044"/>
    <cellStyle name="Normal 12 2 2 2 3 2" xfId="5301"/>
    <cellStyle name="Normal 12 2 2 2 3 2 2" xfId="10414"/>
    <cellStyle name="Normal 12 2 2 2 3 2 2 2" xfId="22815"/>
    <cellStyle name="Normal 12 2 2 2 3 2 3" xfId="17733"/>
    <cellStyle name="Normal 12 2 2 2 3 3" xfId="10805"/>
    <cellStyle name="Normal 12 2 2 2 3 3 2" xfId="23206"/>
    <cellStyle name="Normal 12 2 2 2 3 4" xfId="8223"/>
    <cellStyle name="Normal 12 2 2 2 3 4 2" xfId="20639"/>
    <cellStyle name="Normal 12 2 2 2 3 5" xfId="15504"/>
    <cellStyle name="Normal 12 2 2 2 3_LNG &amp; LPG rework" xfId="30258"/>
    <cellStyle name="Normal 12 2 2 2 4" xfId="2045"/>
    <cellStyle name="Normal 12 2 2 2 4 2" xfId="5302"/>
    <cellStyle name="Normal 12 2 2 2 4 2 2" xfId="11724"/>
    <cellStyle name="Normal 12 2 2 2 4 2 2 2" xfId="24112"/>
    <cellStyle name="Normal 12 2 2 2 4 2 3" xfId="17734"/>
    <cellStyle name="Normal 12 2 2 2 4 3" xfId="8224"/>
    <cellStyle name="Normal 12 2 2 2 4 3 2" xfId="20640"/>
    <cellStyle name="Normal 12 2 2 2 4 4" xfId="15505"/>
    <cellStyle name="Normal 12 2 2 2 5" xfId="2042"/>
    <cellStyle name="Normal 12 2 2 2 5 2" xfId="6812"/>
    <cellStyle name="Normal 12 2 2 2 5 2 2" xfId="12971"/>
    <cellStyle name="Normal 12 2 2 2 5 2 2 2" xfId="25358"/>
    <cellStyle name="Normal 12 2 2 2 5 2 3" xfId="19238"/>
    <cellStyle name="Normal 12 2 2 2 5 3" xfId="9740"/>
    <cellStyle name="Normal 12 2 2 2 5 3 2" xfId="22143"/>
    <cellStyle name="Normal 12 2 2 2 5 4" xfId="15502"/>
    <cellStyle name="Normal 12 2 2 2 6" xfId="5299"/>
    <cellStyle name="Normal 12 2 2 2 6 2" xfId="11723"/>
    <cellStyle name="Normal 12 2 2 2 6 2 2" xfId="24111"/>
    <cellStyle name="Normal 12 2 2 2 6 3" xfId="17731"/>
    <cellStyle name="Normal 12 2 2 2 7" xfId="8221"/>
    <cellStyle name="Normal 12 2 2 2 7 2" xfId="20637"/>
    <cellStyle name="Normal 12 2 2 2 8" xfId="14025"/>
    <cellStyle name="Normal 12 2 2 2 9" xfId="13667"/>
    <cellStyle name="Normal 12 2 2 2_Alumina Prices" xfId="2046"/>
    <cellStyle name="Normal 12 2 2 3" xfId="364"/>
    <cellStyle name="Normal 12 2 2 3 2" xfId="738"/>
    <cellStyle name="Normal 12 2 2 3 2 2" xfId="4124"/>
    <cellStyle name="Normal 12 2 2 3 2 2 2" xfId="7188"/>
    <cellStyle name="Normal 12 2 2 3 2 2 2 2" xfId="13346"/>
    <cellStyle name="Normal 12 2 2 3 2 2 2 2 2" xfId="25733"/>
    <cellStyle name="Normal 12 2 2 3 2 2 2 3" xfId="19613"/>
    <cellStyle name="Normal 12 2 2 3 2 2 3" xfId="10115"/>
    <cellStyle name="Normal 12 2 2 3 2 2 3 2" xfId="22518"/>
    <cellStyle name="Normal 12 2 2 3 2 2 4" xfId="16695"/>
    <cellStyle name="Normal 12 2 2 3 2 3" xfId="6499"/>
    <cellStyle name="Normal 12 2 2 3 2 3 2" xfId="12658"/>
    <cellStyle name="Normal 12 2 2 3 2 3 2 2" xfId="25045"/>
    <cellStyle name="Normal 12 2 2 3 2 3 3" xfId="18925"/>
    <cellStyle name="Normal 12 2 2 3 2 4" xfId="9427"/>
    <cellStyle name="Normal 12 2 2 3 2 4 2" xfId="21830"/>
    <cellStyle name="Normal 12 2 2 3 2 5" xfId="14468"/>
    <cellStyle name="Normal 12 2 2 3 3" xfId="2047"/>
    <cellStyle name="Normal 12 2 2 3 3 2" xfId="6814"/>
    <cellStyle name="Normal 12 2 2 3 3 2 2" xfId="12973"/>
    <cellStyle name="Normal 12 2 2 3 3 2 2 2" xfId="25360"/>
    <cellStyle name="Normal 12 2 2 3 3 2 3" xfId="19240"/>
    <cellStyle name="Normal 12 2 2 3 3 3" xfId="9742"/>
    <cellStyle name="Normal 12 2 2 3 3 3 2" xfId="22145"/>
    <cellStyle name="Normal 12 2 2 3 3 4" xfId="15506"/>
    <cellStyle name="Normal 12 2 2 3 4" xfId="5303"/>
    <cellStyle name="Normal 12 2 2 3 4 2" xfId="11725"/>
    <cellStyle name="Normal 12 2 2 3 4 2 2" xfId="24113"/>
    <cellStyle name="Normal 12 2 2 3 4 3" xfId="17735"/>
    <cellStyle name="Normal 12 2 2 3 5" xfId="8225"/>
    <cellStyle name="Normal 12 2 2 3 5 2" xfId="20641"/>
    <cellStyle name="Normal 12 2 2 3 6" xfId="14113"/>
    <cellStyle name="Normal 12 2 2 3 7" xfId="13757"/>
    <cellStyle name="Normal 12 2 2 3_LNG &amp; LPG rework" xfId="30259"/>
    <cellStyle name="Normal 12 2 2 4" xfId="452"/>
    <cellStyle name="Normal 12 2 2 4 2" xfId="826"/>
    <cellStyle name="Normal 12 2 2 4 2 2" xfId="4210"/>
    <cellStyle name="Normal 12 2 2 4 2 2 2" xfId="7270"/>
    <cellStyle name="Normal 12 2 2 4 2 2 2 2" xfId="13428"/>
    <cellStyle name="Normal 12 2 2 4 2 2 2 2 2" xfId="25815"/>
    <cellStyle name="Normal 12 2 2 4 2 2 2 3" xfId="19695"/>
    <cellStyle name="Normal 12 2 2 4 2 2 3" xfId="10197"/>
    <cellStyle name="Normal 12 2 2 4 2 2 3 2" xfId="22600"/>
    <cellStyle name="Normal 12 2 2 4 2 2 4" xfId="16781"/>
    <cellStyle name="Normal 12 2 2 4 2 3" xfId="6585"/>
    <cellStyle name="Normal 12 2 2 4 2 3 2" xfId="12744"/>
    <cellStyle name="Normal 12 2 2 4 2 3 2 2" xfId="25131"/>
    <cellStyle name="Normal 12 2 2 4 2 3 3" xfId="19011"/>
    <cellStyle name="Normal 12 2 2 4 2 4" xfId="9513"/>
    <cellStyle name="Normal 12 2 2 4 2 4 2" xfId="21916"/>
    <cellStyle name="Normal 12 2 2 4 2 5" xfId="14556"/>
    <cellStyle name="Normal 12 2 2 4 3" xfId="2048"/>
    <cellStyle name="Normal 12 2 2 4 3 2" xfId="6815"/>
    <cellStyle name="Normal 12 2 2 4 3 2 2" xfId="12974"/>
    <cellStyle name="Normal 12 2 2 4 3 2 2 2" xfId="25361"/>
    <cellStyle name="Normal 12 2 2 4 3 2 3" xfId="19241"/>
    <cellStyle name="Normal 12 2 2 4 3 3" xfId="9743"/>
    <cellStyle name="Normal 12 2 2 4 3 3 2" xfId="22146"/>
    <cellStyle name="Normal 12 2 2 4 3 4" xfId="15507"/>
    <cellStyle name="Normal 12 2 2 4 4" xfId="5304"/>
    <cellStyle name="Normal 12 2 2 4 4 2" xfId="11726"/>
    <cellStyle name="Normal 12 2 2 4 4 2 2" xfId="24114"/>
    <cellStyle name="Normal 12 2 2 4 4 3" xfId="17736"/>
    <cellStyle name="Normal 12 2 2 4 5" xfId="8226"/>
    <cellStyle name="Normal 12 2 2 4 5 2" xfId="20642"/>
    <cellStyle name="Normal 12 2 2 4 6" xfId="14201"/>
    <cellStyle name="Normal 12 2 2 4_LNG &amp; LPG rework" xfId="30260"/>
    <cellStyle name="Normal 12 2 2 5" xfId="561"/>
    <cellStyle name="Normal 12 2 2 5 2" xfId="2049"/>
    <cellStyle name="Normal 12 2 2 5 2 2" xfId="6816"/>
    <cellStyle name="Normal 12 2 2 5 2 2 2" xfId="12975"/>
    <cellStyle name="Normal 12 2 2 5 2 2 2 2" xfId="25362"/>
    <cellStyle name="Normal 12 2 2 5 2 2 3" xfId="19242"/>
    <cellStyle name="Normal 12 2 2 5 2 3" xfId="9744"/>
    <cellStyle name="Normal 12 2 2 5 2 3 2" xfId="22147"/>
    <cellStyle name="Normal 12 2 2 5 2 4" xfId="15508"/>
    <cellStyle name="Normal 12 2 2 5 3" xfId="5305"/>
    <cellStyle name="Normal 12 2 2 5 3 2" xfId="10957"/>
    <cellStyle name="Normal 12 2 2 5 3 2 2" xfId="23358"/>
    <cellStyle name="Normal 12 2 2 5 3 3" xfId="17737"/>
    <cellStyle name="Normal 12 2 2 5 4" xfId="8227"/>
    <cellStyle name="Normal 12 2 2 5 4 2" xfId="20643"/>
    <cellStyle name="Normal 12 2 2 5 5" xfId="14292"/>
    <cellStyle name="Normal 12 2 2 5_LNG &amp; LPG rework" xfId="30261"/>
    <cellStyle name="Normal 12 2 2 6" xfId="2050"/>
    <cellStyle name="Normal 12 2 2 6 2" xfId="5306"/>
    <cellStyle name="Normal 12 2 2 6 2 2" xfId="11727"/>
    <cellStyle name="Normal 12 2 2 6 2 2 2" xfId="24115"/>
    <cellStyle name="Normal 12 2 2 6 2 3" xfId="17738"/>
    <cellStyle name="Normal 12 2 2 6 3" xfId="8228"/>
    <cellStyle name="Normal 12 2 2 6 3 2" xfId="20644"/>
    <cellStyle name="Normal 12 2 2 6 4" xfId="15509"/>
    <cellStyle name="Normal 12 2 2 7" xfId="2051"/>
    <cellStyle name="Normal 12 2 2 7 2" xfId="5307"/>
    <cellStyle name="Normal 12 2 2 7 2 2" xfId="11728"/>
    <cellStyle name="Normal 12 2 2 7 2 2 2" xfId="24116"/>
    <cellStyle name="Normal 12 2 2 7 2 3" xfId="17739"/>
    <cellStyle name="Normal 12 2 2 7 3" xfId="8229"/>
    <cellStyle name="Normal 12 2 2 7 3 2" xfId="20645"/>
    <cellStyle name="Normal 12 2 2 7 4" xfId="15510"/>
    <cellStyle name="Normal 12 2 2 8" xfId="2052"/>
    <cellStyle name="Normal 12 2 2 8 2" xfId="5308"/>
    <cellStyle name="Normal 12 2 2 8 2 2" xfId="11729"/>
    <cellStyle name="Normal 12 2 2 8 2 2 2" xfId="24117"/>
    <cellStyle name="Normal 12 2 2 8 2 3" xfId="17740"/>
    <cellStyle name="Normal 12 2 2 8 3" xfId="8230"/>
    <cellStyle name="Normal 12 2 2 8 3 2" xfId="20646"/>
    <cellStyle name="Normal 12 2 2 8 4" xfId="15511"/>
    <cellStyle name="Normal 12 2 2 9" xfId="952"/>
    <cellStyle name="Normal 12 2 2 9 2" xfId="6626"/>
    <cellStyle name="Normal 12 2 2 9 2 2" xfId="12785"/>
    <cellStyle name="Normal 12 2 2 9 2 2 2" xfId="25172"/>
    <cellStyle name="Normal 12 2 2 9 2 3" xfId="19052"/>
    <cellStyle name="Normal 12 2 2 9 3" xfId="9554"/>
    <cellStyle name="Normal 12 2 2 9 3 2" xfId="21957"/>
    <cellStyle name="Normal 12 2 2 9 4" xfId="14615"/>
    <cellStyle name="Normal 12 2 2_Alumina Prices" xfId="2053"/>
    <cellStyle name="Normal 12 2 20" xfId="2054"/>
    <cellStyle name="Normal 12 2 20 2" xfId="5309"/>
    <cellStyle name="Normal 12 2 20 2 2" xfId="11730"/>
    <cellStyle name="Normal 12 2 20 2 2 2" xfId="24118"/>
    <cellStyle name="Normal 12 2 20 2 3" xfId="17741"/>
    <cellStyle name="Normal 12 2 20 3" xfId="8231"/>
    <cellStyle name="Normal 12 2 20 3 2" xfId="20647"/>
    <cellStyle name="Normal 12 2 20 4" xfId="15512"/>
    <cellStyle name="Normal 12 2 21" xfId="2055"/>
    <cellStyle name="Normal 12 2 21 2" xfId="5310"/>
    <cellStyle name="Normal 12 2 21 2 2" xfId="11731"/>
    <cellStyle name="Normal 12 2 21 2 2 2" xfId="24119"/>
    <cellStyle name="Normal 12 2 21 2 3" xfId="17742"/>
    <cellStyle name="Normal 12 2 21 3" xfId="8232"/>
    <cellStyle name="Normal 12 2 21 3 2" xfId="20648"/>
    <cellStyle name="Normal 12 2 21 4" xfId="15513"/>
    <cellStyle name="Normal 12 2 22" xfId="2056"/>
    <cellStyle name="Normal 12 2 22 2" xfId="5311"/>
    <cellStyle name="Normal 12 2 22 2 2" xfId="11732"/>
    <cellStyle name="Normal 12 2 22 2 2 2" xfId="24120"/>
    <cellStyle name="Normal 12 2 22 2 3" xfId="17743"/>
    <cellStyle name="Normal 12 2 22 3" xfId="8233"/>
    <cellStyle name="Normal 12 2 22 3 2" xfId="20649"/>
    <cellStyle name="Normal 12 2 22 4" xfId="15514"/>
    <cellStyle name="Normal 12 2 23" xfId="951"/>
    <cellStyle name="Normal 12 2 23 2" xfId="6625"/>
    <cellStyle name="Normal 12 2 23 2 2" xfId="12784"/>
    <cellStyle name="Normal 12 2 23 2 2 2" xfId="25171"/>
    <cellStyle name="Normal 12 2 23 2 3" xfId="19051"/>
    <cellStyle name="Normal 12 2 23 3" xfId="9553"/>
    <cellStyle name="Normal 12 2 23 3 2" xfId="21956"/>
    <cellStyle name="Normal 12 2 23 4" xfId="14614"/>
    <cellStyle name="Normal 12 2 24" xfId="4406"/>
    <cellStyle name="Normal 12 2 24 2" xfId="11019"/>
    <cellStyle name="Normal 12 2 24 2 2" xfId="23407"/>
    <cellStyle name="Normal 12 2 24 3" xfId="16843"/>
    <cellStyle name="Normal 12 2 25" xfId="7329"/>
    <cellStyle name="Normal 12 2 25 2" xfId="19749"/>
    <cellStyle name="Normal 12 2 26" xfId="13892"/>
    <cellStyle name="Normal 12 2 27" xfId="13535"/>
    <cellStyle name="Normal 12 2 3" xfId="230"/>
    <cellStyle name="Normal 12 2 3 10" xfId="13623"/>
    <cellStyle name="Normal 12 2 3 2" xfId="606"/>
    <cellStyle name="Normal 12 2 3 2 2" xfId="2058"/>
    <cellStyle name="Normal 12 2 3 2 2 2" xfId="6818"/>
    <cellStyle name="Normal 12 2 3 2 2 2 2" xfId="12977"/>
    <cellStyle name="Normal 12 2 3 2 2 2 2 2" xfId="25364"/>
    <cellStyle name="Normal 12 2 3 2 2 2 3" xfId="19244"/>
    <cellStyle name="Normal 12 2 3 2 2 3" xfId="9746"/>
    <cellStyle name="Normal 12 2 3 2 2 3 2" xfId="22149"/>
    <cellStyle name="Normal 12 2 3 2 2 4" xfId="15516"/>
    <cellStyle name="Normal 12 2 3 2 3" xfId="5313"/>
    <cellStyle name="Normal 12 2 3 2 3 2" xfId="10619"/>
    <cellStyle name="Normal 12 2 3 2 3 2 2" xfId="23020"/>
    <cellStyle name="Normal 12 2 3 2 3 3" xfId="17745"/>
    <cellStyle name="Normal 12 2 3 2 4" xfId="8235"/>
    <cellStyle name="Normal 12 2 3 2 4 2" xfId="20651"/>
    <cellStyle name="Normal 12 2 3 2 5" xfId="14336"/>
    <cellStyle name="Normal 12 2 3 2 6" xfId="13801"/>
    <cellStyle name="Normal 12 2 3 2_LNG &amp; LPG rework" xfId="30262"/>
    <cellStyle name="Normal 12 2 3 3" xfId="2059"/>
    <cellStyle name="Normal 12 2 3 3 2" xfId="5314"/>
    <cellStyle name="Normal 12 2 3 3 2 2" xfId="10415"/>
    <cellStyle name="Normal 12 2 3 3 2 2 2" xfId="22816"/>
    <cellStyle name="Normal 12 2 3 3 2 3" xfId="17746"/>
    <cellStyle name="Normal 12 2 3 3 3" xfId="10806"/>
    <cellStyle name="Normal 12 2 3 3 3 2" xfId="23207"/>
    <cellStyle name="Normal 12 2 3 3 4" xfId="8236"/>
    <cellStyle name="Normal 12 2 3 3 4 2" xfId="20652"/>
    <cellStyle name="Normal 12 2 3 3 5" xfId="15517"/>
    <cellStyle name="Normal 12 2 3 3_LNG &amp; LPG rework" xfId="30263"/>
    <cellStyle name="Normal 12 2 3 4" xfId="2060"/>
    <cellStyle name="Normal 12 2 3 4 2" xfId="5315"/>
    <cellStyle name="Normal 12 2 3 4 2 2" xfId="11734"/>
    <cellStyle name="Normal 12 2 3 4 2 2 2" xfId="24122"/>
    <cellStyle name="Normal 12 2 3 4 2 3" xfId="17747"/>
    <cellStyle name="Normal 12 2 3 4 3" xfId="8237"/>
    <cellStyle name="Normal 12 2 3 4 3 2" xfId="20653"/>
    <cellStyle name="Normal 12 2 3 4 4" xfId="15518"/>
    <cellStyle name="Normal 12 2 3 5" xfId="2061"/>
    <cellStyle name="Normal 12 2 3 5 2" xfId="5316"/>
    <cellStyle name="Normal 12 2 3 5 2 2" xfId="11735"/>
    <cellStyle name="Normal 12 2 3 5 2 2 2" xfId="24123"/>
    <cellStyle name="Normal 12 2 3 5 2 3" xfId="17748"/>
    <cellStyle name="Normal 12 2 3 5 3" xfId="8238"/>
    <cellStyle name="Normal 12 2 3 5 3 2" xfId="20654"/>
    <cellStyle name="Normal 12 2 3 5 4" xfId="15519"/>
    <cellStyle name="Normal 12 2 3 6" xfId="2057"/>
    <cellStyle name="Normal 12 2 3 6 2" xfId="6817"/>
    <cellStyle name="Normal 12 2 3 6 2 2" xfId="12976"/>
    <cellStyle name="Normal 12 2 3 6 2 2 2" xfId="25363"/>
    <cellStyle name="Normal 12 2 3 6 2 3" xfId="19243"/>
    <cellStyle name="Normal 12 2 3 6 3" xfId="9745"/>
    <cellStyle name="Normal 12 2 3 6 3 2" xfId="22148"/>
    <cellStyle name="Normal 12 2 3 6 4" xfId="15515"/>
    <cellStyle name="Normal 12 2 3 7" xfId="5312"/>
    <cellStyle name="Normal 12 2 3 7 2" xfId="11733"/>
    <cellStyle name="Normal 12 2 3 7 2 2" xfId="24121"/>
    <cellStyle name="Normal 12 2 3 7 3" xfId="17744"/>
    <cellStyle name="Normal 12 2 3 8" xfId="8234"/>
    <cellStyle name="Normal 12 2 3 8 2" xfId="20650"/>
    <cellStyle name="Normal 12 2 3 9" xfId="13981"/>
    <cellStyle name="Normal 12 2 3_Alumina Prices" xfId="2062"/>
    <cellStyle name="Normal 12 2 4" xfId="320"/>
    <cellStyle name="Normal 12 2 4 2" xfId="694"/>
    <cellStyle name="Normal 12 2 4 2 2" xfId="4080"/>
    <cellStyle name="Normal 12 2 4 2 2 2" xfId="7144"/>
    <cellStyle name="Normal 12 2 4 2 2 2 2" xfId="13302"/>
    <cellStyle name="Normal 12 2 4 2 2 2 2 2" xfId="25689"/>
    <cellStyle name="Normal 12 2 4 2 2 2 3" xfId="19569"/>
    <cellStyle name="Normal 12 2 4 2 2 3" xfId="10071"/>
    <cellStyle name="Normal 12 2 4 2 2 3 2" xfId="22474"/>
    <cellStyle name="Normal 12 2 4 2 2 4" xfId="16651"/>
    <cellStyle name="Normal 12 2 4 2 3" xfId="6455"/>
    <cellStyle name="Normal 12 2 4 2 3 2" xfId="12614"/>
    <cellStyle name="Normal 12 2 4 2 3 2 2" xfId="25001"/>
    <cellStyle name="Normal 12 2 4 2 3 3" xfId="18881"/>
    <cellStyle name="Normal 12 2 4 2 4" xfId="9383"/>
    <cellStyle name="Normal 12 2 4 2 4 2" xfId="21786"/>
    <cellStyle name="Normal 12 2 4 2 5" xfId="14424"/>
    <cellStyle name="Normal 12 2 4 3" xfId="2063"/>
    <cellStyle name="Normal 12 2 4 3 2" xfId="6819"/>
    <cellStyle name="Normal 12 2 4 3 2 2" xfId="12978"/>
    <cellStyle name="Normal 12 2 4 3 2 2 2" xfId="25365"/>
    <cellStyle name="Normal 12 2 4 3 2 3" xfId="19245"/>
    <cellStyle name="Normal 12 2 4 3 3" xfId="9747"/>
    <cellStyle name="Normal 12 2 4 3 3 2" xfId="22150"/>
    <cellStyle name="Normal 12 2 4 3 4" xfId="15520"/>
    <cellStyle name="Normal 12 2 4 4" xfId="5317"/>
    <cellStyle name="Normal 12 2 4 4 2" xfId="11736"/>
    <cellStyle name="Normal 12 2 4 4 2 2" xfId="24124"/>
    <cellStyle name="Normal 12 2 4 4 3" xfId="17749"/>
    <cellStyle name="Normal 12 2 4 5" xfId="8239"/>
    <cellStyle name="Normal 12 2 4 5 2" xfId="20655"/>
    <cellStyle name="Normal 12 2 4 6" xfId="14069"/>
    <cellStyle name="Normal 12 2 4 7" xfId="13713"/>
    <cellStyle name="Normal 12 2 4_LNG &amp; LPG rework" xfId="30264"/>
    <cellStyle name="Normal 12 2 5" xfId="408"/>
    <cellStyle name="Normal 12 2 5 2" xfId="782"/>
    <cellStyle name="Normal 12 2 5 2 2" xfId="4166"/>
    <cellStyle name="Normal 12 2 5 2 2 2" xfId="7226"/>
    <cellStyle name="Normal 12 2 5 2 2 2 2" xfId="13384"/>
    <cellStyle name="Normal 12 2 5 2 2 2 2 2" xfId="25771"/>
    <cellStyle name="Normal 12 2 5 2 2 2 3" xfId="19651"/>
    <cellStyle name="Normal 12 2 5 2 2 3" xfId="10153"/>
    <cellStyle name="Normal 12 2 5 2 2 3 2" xfId="22556"/>
    <cellStyle name="Normal 12 2 5 2 2 4" xfId="16737"/>
    <cellStyle name="Normal 12 2 5 2 3" xfId="6541"/>
    <cellStyle name="Normal 12 2 5 2 3 2" xfId="12700"/>
    <cellStyle name="Normal 12 2 5 2 3 2 2" xfId="25087"/>
    <cellStyle name="Normal 12 2 5 2 3 3" xfId="18967"/>
    <cellStyle name="Normal 12 2 5 2 4" xfId="9469"/>
    <cellStyle name="Normal 12 2 5 2 4 2" xfId="21872"/>
    <cellStyle name="Normal 12 2 5 2 5" xfId="14512"/>
    <cellStyle name="Normal 12 2 5 3" xfId="2064"/>
    <cellStyle name="Normal 12 2 5 3 2" xfId="6820"/>
    <cellStyle name="Normal 12 2 5 3 2 2" xfId="12979"/>
    <cellStyle name="Normal 12 2 5 3 2 2 2" xfId="25366"/>
    <cellStyle name="Normal 12 2 5 3 2 3" xfId="19246"/>
    <cellStyle name="Normal 12 2 5 3 3" xfId="9748"/>
    <cellStyle name="Normal 12 2 5 3 3 2" xfId="22151"/>
    <cellStyle name="Normal 12 2 5 3 4" xfId="15521"/>
    <cellStyle name="Normal 12 2 5 4" xfId="5318"/>
    <cellStyle name="Normal 12 2 5 4 2" xfId="11737"/>
    <cellStyle name="Normal 12 2 5 4 2 2" xfId="24125"/>
    <cellStyle name="Normal 12 2 5 4 3" xfId="17750"/>
    <cellStyle name="Normal 12 2 5 5" xfId="8240"/>
    <cellStyle name="Normal 12 2 5 5 2" xfId="20656"/>
    <cellStyle name="Normal 12 2 5 6" xfId="14157"/>
    <cellStyle name="Normal 12 2 5_LNG &amp; LPG rework" xfId="30265"/>
    <cellStyle name="Normal 12 2 6" xfId="517"/>
    <cellStyle name="Normal 12 2 6 2" xfId="2065"/>
    <cellStyle name="Normal 12 2 6 2 2" xfId="6821"/>
    <cellStyle name="Normal 12 2 6 2 2 2" xfId="12980"/>
    <cellStyle name="Normal 12 2 6 2 2 2 2" xfId="25367"/>
    <cellStyle name="Normal 12 2 6 2 2 3" xfId="19247"/>
    <cellStyle name="Normal 12 2 6 2 3" xfId="9749"/>
    <cellStyle name="Normal 12 2 6 2 3 2" xfId="22152"/>
    <cellStyle name="Normal 12 2 6 2 4" xfId="15522"/>
    <cellStyle name="Normal 12 2 6 3" xfId="5319"/>
    <cellStyle name="Normal 12 2 6 3 2" xfId="10913"/>
    <cellStyle name="Normal 12 2 6 3 2 2" xfId="23314"/>
    <cellStyle name="Normal 12 2 6 3 3" xfId="17751"/>
    <cellStyle name="Normal 12 2 6 4" xfId="8241"/>
    <cellStyle name="Normal 12 2 6 4 2" xfId="20657"/>
    <cellStyle name="Normal 12 2 6 5" xfId="14248"/>
    <cellStyle name="Normal 12 2 6_LNG &amp; LPG rework" xfId="30266"/>
    <cellStyle name="Normal 12 2 7" xfId="2066"/>
    <cellStyle name="Normal 12 2 7 2" xfId="5320"/>
    <cellStyle name="Normal 12 2 7 2 2" xfId="11738"/>
    <cellStyle name="Normal 12 2 7 2 2 2" xfId="24126"/>
    <cellStyle name="Normal 12 2 7 2 3" xfId="17752"/>
    <cellStyle name="Normal 12 2 7 3" xfId="8242"/>
    <cellStyle name="Normal 12 2 7 3 2" xfId="20658"/>
    <cellStyle name="Normal 12 2 7 4" xfId="15523"/>
    <cellStyle name="Normal 12 2 8" xfId="2067"/>
    <cellStyle name="Normal 12 2 8 2" xfId="5321"/>
    <cellStyle name="Normal 12 2 8 2 2" xfId="11739"/>
    <cellStyle name="Normal 12 2 8 2 2 2" xfId="24127"/>
    <cellStyle name="Normal 12 2 8 2 3" xfId="17753"/>
    <cellStyle name="Normal 12 2 8 3" xfId="8243"/>
    <cellStyle name="Normal 12 2 8 3 2" xfId="20659"/>
    <cellStyle name="Normal 12 2 8 4" xfId="15524"/>
    <cellStyle name="Normal 12 2 9" xfId="2068"/>
    <cellStyle name="Normal 12 2 9 2" xfId="5322"/>
    <cellStyle name="Normal 12 2 9 2 2" xfId="11740"/>
    <cellStyle name="Normal 12 2 9 2 2 2" xfId="24128"/>
    <cellStyle name="Normal 12 2 9 2 3" xfId="17754"/>
    <cellStyle name="Normal 12 2 9 3" xfId="8244"/>
    <cellStyle name="Normal 12 2 9 3 2" xfId="20660"/>
    <cellStyle name="Normal 12 2 9 4" xfId="15525"/>
    <cellStyle name="Normal 12 2_Alumina Prices" xfId="2069"/>
    <cellStyle name="Normal 12 20" xfId="2070"/>
    <cellStyle name="Normal 12 20 2" xfId="3507"/>
    <cellStyle name="Normal 12 20 2 2" xfId="6373"/>
    <cellStyle name="Normal 12 20 2 2 2" xfId="10307"/>
    <cellStyle name="Normal 12 20 2 2 2 2" xfId="22708"/>
    <cellStyle name="Normal 12 20 2 2 3" xfId="18803"/>
    <cellStyle name="Normal 12 20 2 3" xfId="10694"/>
    <cellStyle name="Normal 12 20 2 3 2" xfId="23095"/>
    <cellStyle name="Normal 12 20 2 4" xfId="9298"/>
    <cellStyle name="Normal 12 20 2 4 2" xfId="21708"/>
    <cellStyle name="Normal 12 20 2 5" xfId="16573"/>
    <cellStyle name="Normal 12 20 2_LNG &amp; LPG rework" xfId="30267"/>
    <cellStyle name="Normal 12 20 3" xfId="5323"/>
    <cellStyle name="Normal 12 20 3 2" xfId="10223"/>
    <cellStyle name="Normal 12 20 3 2 2" xfId="22624"/>
    <cellStyle name="Normal 12 20 3 3" xfId="17755"/>
    <cellStyle name="Normal 12 20 4" xfId="10509"/>
    <cellStyle name="Normal 12 20 4 2" xfId="22910"/>
    <cellStyle name="Normal 12 20 5" xfId="8245"/>
    <cellStyle name="Normal 12 20 5 2" xfId="20661"/>
    <cellStyle name="Normal 12 20 6" xfId="15526"/>
    <cellStyle name="Normal 12 20_LNG &amp; LPG rework" xfId="30269"/>
    <cellStyle name="Normal 12 21" xfId="2071"/>
    <cellStyle name="Normal 12 21 2" xfId="5324"/>
    <cellStyle name="Normal 12 21 2 2" xfId="10480"/>
    <cellStyle name="Normal 12 21 2 2 2" xfId="22881"/>
    <cellStyle name="Normal 12 21 2 3" xfId="17756"/>
    <cellStyle name="Normal 12 21 3" xfId="10877"/>
    <cellStyle name="Normal 12 21 3 2" xfId="23278"/>
    <cellStyle name="Normal 12 21 4" xfId="8246"/>
    <cellStyle name="Normal 12 21 4 2" xfId="20662"/>
    <cellStyle name="Normal 12 21 5" xfId="15527"/>
    <cellStyle name="Normal 12 21_LNG &amp; LPG rework" xfId="30268"/>
    <cellStyle name="Normal 12 22" xfId="2072"/>
    <cellStyle name="Normal 12 22 2" xfId="5325"/>
    <cellStyle name="Normal 12 22 2 2" xfId="10486"/>
    <cellStyle name="Normal 12 22 2 2 2" xfId="22887"/>
    <cellStyle name="Normal 12 22 2 3" xfId="17757"/>
    <cellStyle name="Normal 12 22 3" xfId="10885"/>
    <cellStyle name="Normal 12 22 3 2" xfId="23286"/>
    <cellStyle name="Normal 12 22 4" xfId="8247"/>
    <cellStyle name="Normal 12 22 4 2" xfId="20663"/>
    <cellStyle name="Normal 12 22 5" xfId="15528"/>
    <cellStyle name="Normal 12 22_LNG &amp; LPG rework" xfId="30270"/>
    <cellStyle name="Normal 12 23" xfId="2073"/>
    <cellStyle name="Normal 12 23 2" xfId="5326"/>
    <cellStyle name="Normal 12 23 2 2" xfId="11741"/>
    <cellStyle name="Normal 12 23 2 2 2" xfId="24129"/>
    <cellStyle name="Normal 12 23 2 3" xfId="17758"/>
    <cellStyle name="Normal 12 23 3" xfId="8248"/>
    <cellStyle name="Normal 12 23 3 2" xfId="20664"/>
    <cellStyle name="Normal 12 23 4" xfId="15529"/>
    <cellStyle name="Normal 12 24" xfId="2074"/>
    <cellStyle name="Normal 12 24 2" xfId="5327"/>
    <cellStyle name="Normal 12 24 2 2" xfId="11742"/>
    <cellStyle name="Normal 12 24 2 2 2" xfId="24130"/>
    <cellStyle name="Normal 12 24 2 3" xfId="17759"/>
    <cellStyle name="Normal 12 24 3" xfId="8249"/>
    <cellStyle name="Normal 12 24 3 2" xfId="20665"/>
    <cellStyle name="Normal 12 24 4" xfId="15530"/>
    <cellStyle name="Normal 12 25" xfId="2075"/>
    <cellStyle name="Normal 12 25 2" xfId="5328"/>
    <cellStyle name="Normal 12 25 2 2" xfId="11743"/>
    <cellStyle name="Normal 12 25 2 2 2" xfId="24131"/>
    <cellStyle name="Normal 12 25 2 3" xfId="17760"/>
    <cellStyle name="Normal 12 25 3" xfId="8250"/>
    <cellStyle name="Normal 12 25 3 2" xfId="20666"/>
    <cellStyle name="Normal 12 25 4" xfId="15531"/>
    <cellStyle name="Normal 12 26" xfId="2076"/>
    <cellStyle name="Normal 12 26 2" xfId="5329"/>
    <cellStyle name="Normal 12 26 2 2" xfId="11744"/>
    <cellStyle name="Normal 12 26 2 2 2" xfId="24132"/>
    <cellStyle name="Normal 12 26 2 3" xfId="17761"/>
    <cellStyle name="Normal 12 26 3" xfId="8251"/>
    <cellStyle name="Normal 12 26 3 2" xfId="20667"/>
    <cellStyle name="Normal 12 26 4" xfId="15532"/>
    <cellStyle name="Normal 12 27" xfId="2077"/>
    <cellStyle name="Normal 12 27 2" xfId="5330"/>
    <cellStyle name="Normal 12 27 2 2" xfId="11745"/>
    <cellStyle name="Normal 12 27 2 2 2" xfId="24133"/>
    <cellStyle name="Normal 12 27 2 3" xfId="17762"/>
    <cellStyle name="Normal 12 27 3" xfId="8252"/>
    <cellStyle name="Normal 12 27 3 2" xfId="20668"/>
    <cellStyle name="Normal 12 27 4" xfId="15533"/>
    <cellStyle name="Normal 12 28" xfId="2078"/>
    <cellStyle name="Normal 12 28 2" xfId="5331"/>
    <cellStyle name="Normal 12 28 2 2" xfId="11746"/>
    <cellStyle name="Normal 12 28 2 2 2" xfId="24134"/>
    <cellStyle name="Normal 12 28 2 3" xfId="17763"/>
    <cellStyle name="Normal 12 28 3" xfId="8253"/>
    <cellStyle name="Normal 12 28 3 2" xfId="20669"/>
    <cellStyle name="Normal 12 28 4" xfId="15534"/>
    <cellStyle name="Normal 12 29" xfId="2079"/>
    <cellStyle name="Normal 12 29 2" xfId="5332"/>
    <cellStyle name="Normal 12 29 2 2" xfId="11747"/>
    <cellStyle name="Normal 12 29 2 2 2" xfId="24135"/>
    <cellStyle name="Normal 12 29 2 3" xfId="17764"/>
    <cellStyle name="Normal 12 29 3" xfId="8254"/>
    <cellStyle name="Normal 12 29 3 2" xfId="20670"/>
    <cellStyle name="Normal 12 29 4" xfId="15535"/>
    <cellStyle name="Normal 12 3" xfId="161"/>
    <cellStyle name="Normal 12 3 10" xfId="2080"/>
    <cellStyle name="Normal 12 3 10 2" xfId="5333"/>
    <cellStyle name="Normal 12 3 10 2 2" xfId="11748"/>
    <cellStyle name="Normal 12 3 10 2 2 2" xfId="24136"/>
    <cellStyle name="Normal 12 3 10 2 3" xfId="17765"/>
    <cellStyle name="Normal 12 3 10 3" xfId="8255"/>
    <cellStyle name="Normal 12 3 10 3 2" xfId="20671"/>
    <cellStyle name="Normal 12 3 10 4" xfId="15536"/>
    <cellStyle name="Normal 12 3 11" xfId="2081"/>
    <cellStyle name="Normal 12 3 11 2" xfId="5334"/>
    <cellStyle name="Normal 12 3 11 2 2" xfId="11749"/>
    <cellStyle name="Normal 12 3 11 2 2 2" xfId="24137"/>
    <cellStyle name="Normal 12 3 11 2 3" xfId="17766"/>
    <cellStyle name="Normal 12 3 11 3" xfId="8256"/>
    <cellStyle name="Normal 12 3 11 3 2" xfId="20672"/>
    <cellStyle name="Normal 12 3 11 4" xfId="15537"/>
    <cellStyle name="Normal 12 3 12" xfId="2082"/>
    <cellStyle name="Normal 12 3 12 2" xfId="5335"/>
    <cellStyle name="Normal 12 3 12 2 2" xfId="11750"/>
    <cellStyle name="Normal 12 3 12 2 2 2" xfId="24138"/>
    <cellStyle name="Normal 12 3 12 2 3" xfId="17767"/>
    <cellStyle name="Normal 12 3 12 3" xfId="8257"/>
    <cellStyle name="Normal 12 3 12 3 2" xfId="20673"/>
    <cellStyle name="Normal 12 3 12 4" xfId="15538"/>
    <cellStyle name="Normal 12 3 13" xfId="2083"/>
    <cellStyle name="Normal 12 3 13 2" xfId="5336"/>
    <cellStyle name="Normal 12 3 13 2 2" xfId="11751"/>
    <cellStyle name="Normal 12 3 13 2 2 2" xfId="24139"/>
    <cellStyle name="Normal 12 3 13 2 3" xfId="17768"/>
    <cellStyle name="Normal 12 3 13 3" xfId="8258"/>
    <cellStyle name="Normal 12 3 13 3 2" xfId="20674"/>
    <cellStyle name="Normal 12 3 13 4" xfId="15539"/>
    <cellStyle name="Normal 12 3 14" xfId="2084"/>
    <cellStyle name="Normal 12 3 14 2" xfId="5337"/>
    <cellStyle name="Normal 12 3 14 2 2" xfId="11752"/>
    <cellStyle name="Normal 12 3 14 2 2 2" xfId="24140"/>
    <cellStyle name="Normal 12 3 14 2 3" xfId="17769"/>
    <cellStyle name="Normal 12 3 14 3" xfId="8259"/>
    <cellStyle name="Normal 12 3 14 3 2" xfId="20675"/>
    <cellStyle name="Normal 12 3 14 4" xfId="15540"/>
    <cellStyle name="Normal 12 3 15" xfId="2085"/>
    <cellStyle name="Normal 12 3 15 2" xfId="5338"/>
    <cellStyle name="Normal 12 3 15 2 2" xfId="11753"/>
    <cellStyle name="Normal 12 3 15 2 2 2" xfId="24141"/>
    <cellStyle name="Normal 12 3 15 2 3" xfId="17770"/>
    <cellStyle name="Normal 12 3 15 3" xfId="8260"/>
    <cellStyle name="Normal 12 3 15 3 2" xfId="20676"/>
    <cellStyle name="Normal 12 3 15 4" xfId="15541"/>
    <cellStyle name="Normal 12 3 16" xfId="2086"/>
    <cellStyle name="Normal 12 3 16 2" xfId="5339"/>
    <cellStyle name="Normal 12 3 16 2 2" xfId="11754"/>
    <cellStyle name="Normal 12 3 16 2 2 2" xfId="24142"/>
    <cellStyle name="Normal 12 3 16 2 3" xfId="17771"/>
    <cellStyle name="Normal 12 3 16 3" xfId="8261"/>
    <cellStyle name="Normal 12 3 16 3 2" xfId="20677"/>
    <cellStyle name="Normal 12 3 16 4" xfId="15542"/>
    <cellStyle name="Normal 12 3 17" xfId="2087"/>
    <cellStyle name="Normal 12 3 17 2" xfId="5340"/>
    <cellStyle name="Normal 12 3 17 2 2" xfId="11755"/>
    <cellStyle name="Normal 12 3 17 2 2 2" xfId="24143"/>
    <cellStyle name="Normal 12 3 17 2 3" xfId="17772"/>
    <cellStyle name="Normal 12 3 17 3" xfId="8262"/>
    <cellStyle name="Normal 12 3 17 3 2" xfId="20678"/>
    <cellStyle name="Normal 12 3 17 4" xfId="15543"/>
    <cellStyle name="Normal 12 3 18" xfId="2088"/>
    <cellStyle name="Normal 12 3 18 2" xfId="5341"/>
    <cellStyle name="Normal 12 3 18 2 2" xfId="11756"/>
    <cellStyle name="Normal 12 3 18 2 2 2" xfId="24144"/>
    <cellStyle name="Normal 12 3 18 2 3" xfId="17773"/>
    <cellStyle name="Normal 12 3 18 3" xfId="8263"/>
    <cellStyle name="Normal 12 3 18 3 2" xfId="20679"/>
    <cellStyle name="Normal 12 3 18 4" xfId="15544"/>
    <cellStyle name="Normal 12 3 19" xfId="2089"/>
    <cellStyle name="Normal 12 3 19 2" xfId="5342"/>
    <cellStyle name="Normal 12 3 19 2 2" xfId="11757"/>
    <cellStyle name="Normal 12 3 19 2 2 2" xfId="24145"/>
    <cellStyle name="Normal 12 3 19 2 3" xfId="17774"/>
    <cellStyle name="Normal 12 3 19 3" xfId="8264"/>
    <cellStyle name="Normal 12 3 19 3 2" xfId="20680"/>
    <cellStyle name="Normal 12 3 19 4" xfId="15545"/>
    <cellStyle name="Normal 12 3 2" xfId="252"/>
    <cellStyle name="Normal 12 3 2 10" xfId="13645"/>
    <cellStyle name="Normal 12 3 2 2" xfId="628"/>
    <cellStyle name="Normal 12 3 2 2 2" xfId="2090"/>
    <cellStyle name="Normal 12 3 2 2 2 2" xfId="6822"/>
    <cellStyle name="Normal 12 3 2 2 2 2 2" xfId="12981"/>
    <cellStyle name="Normal 12 3 2 2 2 2 2 2" xfId="25368"/>
    <cellStyle name="Normal 12 3 2 2 2 2 3" xfId="19248"/>
    <cellStyle name="Normal 12 3 2 2 2 3" xfId="9750"/>
    <cellStyle name="Normal 12 3 2 2 2 3 2" xfId="22153"/>
    <cellStyle name="Normal 12 3 2 2 2 4" xfId="15546"/>
    <cellStyle name="Normal 12 3 2 2 3" xfId="5343"/>
    <cellStyle name="Normal 12 3 2 2 3 2" xfId="10620"/>
    <cellStyle name="Normal 12 3 2 2 3 2 2" xfId="23021"/>
    <cellStyle name="Normal 12 3 2 2 3 3" xfId="17775"/>
    <cellStyle name="Normal 12 3 2 2 4" xfId="8265"/>
    <cellStyle name="Normal 12 3 2 2 4 2" xfId="20681"/>
    <cellStyle name="Normal 12 3 2 2 5" xfId="14358"/>
    <cellStyle name="Normal 12 3 2 2 6" xfId="13823"/>
    <cellStyle name="Normal 12 3 2 2_LNG &amp; LPG rework" xfId="30187"/>
    <cellStyle name="Normal 12 3 2 3" xfId="2091"/>
    <cellStyle name="Normal 12 3 2 3 2" xfId="5344"/>
    <cellStyle name="Normal 12 3 2 3 2 2" xfId="10416"/>
    <cellStyle name="Normal 12 3 2 3 2 2 2" xfId="22817"/>
    <cellStyle name="Normal 12 3 2 3 2 3" xfId="17776"/>
    <cellStyle name="Normal 12 3 2 3 3" xfId="10807"/>
    <cellStyle name="Normal 12 3 2 3 3 2" xfId="23208"/>
    <cellStyle name="Normal 12 3 2 3 4" xfId="8266"/>
    <cellStyle name="Normal 12 3 2 3 4 2" xfId="20682"/>
    <cellStyle name="Normal 12 3 2 3 5" xfId="15547"/>
    <cellStyle name="Normal 12 3 2 3_LNG &amp; LPG rework" xfId="30271"/>
    <cellStyle name="Normal 12 3 2 4" xfId="2092"/>
    <cellStyle name="Normal 12 3 2 4 2" xfId="5345"/>
    <cellStyle name="Normal 12 3 2 4 2 2" xfId="11758"/>
    <cellStyle name="Normal 12 3 2 4 2 2 2" xfId="24146"/>
    <cellStyle name="Normal 12 3 2 4 2 3" xfId="17777"/>
    <cellStyle name="Normal 12 3 2 4 3" xfId="8267"/>
    <cellStyle name="Normal 12 3 2 4 3 2" xfId="20683"/>
    <cellStyle name="Normal 12 3 2 4 4" xfId="15548"/>
    <cellStyle name="Normal 12 3 2 5" xfId="2093"/>
    <cellStyle name="Normal 12 3 2 5 2" xfId="5346"/>
    <cellStyle name="Normal 12 3 2 5 2 2" xfId="11759"/>
    <cellStyle name="Normal 12 3 2 5 2 2 2" xfId="24147"/>
    <cellStyle name="Normal 12 3 2 5 2 3" xfId="17778"/>
    <cellStyle name="Normal 12 3 2 5 3" xfId="8268"/>
    <cellStyle name="Normal 12 3 2 5 3 2" xfId="20684"/>
    <cellStyle name="Normal 12 3 2 5 4" xfId="15549"/>
    <cellStyle name="Normal 12 3 2 6" xfId="954"/>
    <cellStyle name="Normal 12 3 2 6 2" xfId="6628"/>
    <cellStyle name="Normal 12 3 2 6 2 2" xfId="12787"/>
    <cellStyle name="Normal 12 3 2 6 2 2 2" xfId="25174"/>
    <cellStyle name="Normal 12 3 2 6 2 3" xfId="19054"/>
    <cellStyle name="Normal 12 3 2 6 3" xfId="9556"/>
    <cellStyle name="Normal 12 3 2 6 3 2" xfId="21959"/>
    <cellStyle name="Normal 12 3 2 6 4" xfId="14617"/>
    <cellStyle name="Normal 12 3 2 7" xfId="4409"/>
    <cellStyle name="Normal 12 3 2 7 2" xfId="11022"/>
    <cellStyle name="Normal 12 3 2 7 2 2" xfId="23410"/>
    <cellStyle name="Normal 12 3 2 7 3" xfId="16846"/>
    <cellStyle name="Normal 12 3 2 8" xfId="7332"/>
    <cellStyle name="Normal 12 3 2 8 2" xfId="19752"/>
    <cellStyle name="Normal 12 3 2 9" xfId="14003"/>
    <cellStyle name="Normal 12 3 2_Alumina Prices" xfId="2094"/>
    <cellStyle name="Normal 12 3 20" xfId="953"/>
    <cellStyle name="Normal 12 3 20 2" xfId="6627"/>
    <cellStyle name="Normal 12 3 20 2 2" xfId="12786"/>
    <cellStyle name="Normal 12 3 20 2 2 2" xfId="25173"/>
    <cellStyle name="Normal 12 3 20 2 3" xfId="19053"/>
    <cellStyle name="Normal 12 3 20 3" xfId="9555"/>
    <cellStyle name="Normal 12 3 20 3 2" xfId="21958"/>
    <cellStyle name="Normal 12 3 20 4" xfId="14616"/>
    <cellStyle name="Normal 12 3 21" xfId="4408"/>
    <cellStyle name="Normal 12 3 21 2" xfId="11021"/>
    <cellStyle name="Normal 12 3 21 2 2" xfId="23409"/>
    <cellStyle name="Normal 12 3 21 3" xfId="16845"/>
    <cellStyle name="Normal 12 3 22" xfId="7331"/>
    <cellStyle name="Normal 12 3 22 2" xfId="19751"/>
    <cellStyle name="Normal 12 3 23" xfId="13914"/>
    <cellStyle name="Normal 12 3 24" xfId="13557"/>
    <cellStyle name="Normal 12 3 3" xfId="342"/>
    <cellStyle name="Normal 12 3 3 2" xfId="716"/>
    <cellStyle name="Normal 12 3 3 2 2" xfId="4102"/>
    <cellStyle name="Normal 12 3 3 2 2 2" xfId="7166"/>
    <cellStyle name="Normal 12 3 3 2 2 2 2" xfId="13324"/>
    <cellStyle name="Normal 12 3 3 2 2 2 2 2" xfId="25711"/>
    <cellStyle name="Normal 12 3 3 2 2 2 3" xfId="19591"/>
    <cellStyle name="Normal 12 3 3 2 2 3" xfId="10093"/>
    <cellStyle name="Normal 12 3 3 2 2 3 2" xfId="22496"/>
    <cellStyle name="Normal 12 3 3 2 2 4" xfId="16673"/>
    <cellStyle name="Normal 12 3 3 2 3" xfId="6477"/>
    <cellStyle name="Normal 12 3 3 2 3 2" xfId="12636"/>
    <cellStyle name="Normal 12 3 3 2 3 2 2" xfId="25023"/>
    <cellStyle name="Normal 12 3 3 2 3 3" xfId="18903"/>
    <cellStyle name="Normal 12 3 3 2 4" xfId="9405"/>
    <cellStyle name="Normal 12 3 3 2 4 2" xfId="21808"/>
    <cellStyle name="Normal 12 3 3 2 5" xfId="14446"/>
    <cellStyle name="Normal 12 3 3 3" xfId="2095"/>
    <cellStyle name="Normal 12 3 3 3 2" xfId="6823"/>
    <cellStyle name="Normal 12 3 3 3 2 2" xfId="12982"/>
    <cellStyle name="Normal 12 3 3 3 2 2 2" xfId="25369"/>
    <cellStyle name="Normal 12 3 3 3 2 3" xfId="19249"/>
    <cellStyle name="Normal 12 3 3 3 3" xfId="9751"/>
    <cellStyle name="Normal 12 3 3 3 3 2" xfId="22154"/>
    <cellStyle name="Normal 12 3 3 3 4" xfId="15550"/>
    <cellStyle name="Normal 12 3 3 4" xfId="5347"/>
    <cellStyle name="Normal 12 3 3 4 2" xfId="11760"/>
    <cellStyle name="Normal 12 3 3 4 2 2" xfId="24148"/>
    <cellStyle name="Normal 12 3 3 4 3" xfId="17779"/>
    <cellStyle name="Normal 12 3 3 5" xfId="8269"/>
    <cellStyle name="Normal 12 3 3 5 2" xfId="20685"/>
    <cellStyle name="Normal 12 3 3 6" xfId="14091"/>
    <cellStyle name="Normal 12 3 3 7" xfId="13735"/>
    <cellStyle name="Normal 12 3 3_LNG &amp; LPG rework" xfId="30272"/>
    <cellStyle name="Normal 12 3 4" xfId="430"/>
    <cellStyle name="Normal 12 3 4 2" xfId="804"/>
    <cellStyle name="Normal 12 3 4 2 2" xfId="4188"/>
    <cellStyle name="Normal 12 3 4 2 2 2" xfId="7248"/>
    <cellStyle name="Normal 12 3 4 2 2 2 2" xfId="13406"/>
    <cellStyle name="Normal 12 3 4 2 2 2 2 2" xfId="25793"/>
    <cellStyle name="Normal 12 3 4 2 2 2 3" xfId="19673"/>
    <cellStyle name="Normal 12 3 4 2 2 3" xfId="10175"/>
    <cellStyle name="Normal 12 3 4 2 2 3 2" xfId="22578"/>
    <cellStyle name="Normal 12 3 4 2 2 4" xfId="16759"/>
    <cellStyle name="Normal 12 3 4 2 3" xfId="6563"/>
    <cellStyle name="Normal 12 3 4 2 3 2" xfId="12722"/>
    <cellStyle name="Normal 12 3 4 2 3 2 2" xfId="25109"/>
    <cellStyle name="Normal 12 3 4 2 3 3" xfId="18989"/>
    <cellStyle name="Normal 12 3 4 2 4" xfId="9491"/>
    <cellStyle name="Normal 12 3 4 2 4 2" xfId="21894"/>
    <cellStyle name="Normal 12 3 4 2 5" xfId="14534"/>
    <cellStyle name="Normal 12 3 4 3" xfId="2096"/>
    <cellStyle name="Normal 12 3 4 3 2" xfId="6824"/>
    <cellStyle name="Normal 12 3 4 3 2 2" xfId="12983"/>
    <cellStyle name="Normal 12 3 4 3 2 2 2" xfId="25370"/>
    <cellStyle name="Normal 12 3 4 3 2 3" xfId="19250"/>
    <cellStyle name="Normal 12 3 4 3 3" xfId="9752"/>
    <cellStyle name="Normal 12 3 4 3 3 2" xfId="22155"/>
    <cellStyle name="Normal 12 3 4 3 4" xfId="15551"/>
    <cellStyle name="Normal 12 3 4 4" xfId="5348"/>
    <cellStyle name="Normal 12 3 4 4 2" xfId="11761"/>
    <cellStyle name="Normal 12 3 4 4 2 2" xfId="24149"/>
    <cellStyle name="Normal 12 3 4 4 3" xfId="17780"/>
    <cellStyle name="Normal 12 3 4 5" xfId="8270"/>
    <cellStyle name="Normal 12 3 4 5 2" xfId="20686"/>
    <cellStyle name="Normal 12 3 4 6" xfId="14179"/>
    <cellStyle name="Normal 12 3 4_LNG &amp; LPG rework" xfId="30273"/>
    <cellStyle name="Normal 12 3 5" xfId="539"/>
    <cellStyle name="Normal 12 3 5 2" xfId="2097"/>
    <cellStyle name="Normal 12 3 5 2 2" xfId="6825"/>
    <cellStyle name="Normal 12 3 5 2 2 2" xfId="12984"/>
    <cellStyle name="Normal 12 3 5 2 2 2 2" xfId="25371"/>
    <cellStyle name="Normal 12 3 5 2 2 3" xfId="19251"/>
    <cellStyle name="Normal 12 3 5 2 3" xfId="9753"/>
    <cellStyle name="Normal 12 3 5 2 3 2" xfId="22156"/>
    <cellStyle name="Normal 12 3 5 2 4" xfId="15552"/>
    <cellStyle name="Normal 12 3 5 3" xfId="5349"/>
    <cellStyle name="Normal 12 3 5 3 2" xfId="10935"/>
    <cellStyle name="Normal 12 3 5 3 2 2" xfId="23336"/>
    <cellStyle name="Normal 12 3 5 3 3" xfId="17781"/>
    <cellStyle name="Normal 12 3 5 4" xfId="8271"/>
    <cellStyle name="Normal 12 3 5 4 2" xfId="20687"/>
    <cellStyle name="Normal 12 3 5 5" xfId="14270"/>
    <cellStyle name="Normal 12 3 5_LNG &amp; LPG rework" xfId="30274"/>
    <cellStyle name="Normal 12 3 6" xfId="2098"/>
    <cellStyle name="Normal 12 3 6 2" xfId="5350"/>
    <cellStyle name="Normal 12 3 6 2 2" xfId="11762"/>
    <cellStyle name="Normal 12 3 6 2 2 2" xfId="24150"/>
    <cellStyle name="Normal 12 3 6 2 3" xfId="17782"/>
    <cellStyle name="Normal 12 3 6 3" xfId="8272"/>
    <cellStyle name="Normal 12 3 6 3 2" xfId="20688"/>
    <cellStyle name="Normal 12 3 6 4" xfId="15553"/>
    <cellStyle name="Normal 12 3 7" xfId="2099"/>
    <cellStyle name="Normal 12 3 7 2" xfId="5351"/>
    <cellStyle name="Normal 12 3 7 2 2" xfId="11763"/>
    <cellStyle name="Normal 12 3 7 2 2 2" xfId="24151"/>
    <cellStyle name="Normal 12 3 7 2 3" xfId="17783"/>
    <cellStyle name="Normal 12 3 7 3" xfId="8273"/>
    <cellStyle name="Normal 12 3 7 3 2" xfId="20689"/>
    <cellStyle name="Normal 12 3 7 4" xfId="15554"/>
    <cellStyle name="Normal 12 3 8" xfId="2100"/>
    <cellStyle name="Normal 12 3 8 2" xfId="5352"/>
    <cellStyle name="Normal 12 3 8 2 2" xfId="11764"/>
    <cellStyle name="Normal 12 3 8 2 2 2" xfId="24152"/>
    <cellStyle name="Normal 12 3 8 2 3" xfId="17784"/>
    <cellStyle name="Normal 12 3 8 3" xfId="8274"/>
    <cellStyle name="Normal 12 3 8 3 2" xfId="20690"/>
    <cellStyle name="Normal 12 3 8 4" xfId="15555"/>
    <cellStyle name="Normal 12 3 9" xfId="2101"/>
    <cellStyle name="Normal 12 3 9 2" xfId="5353"/>
    <cellStyle name="Normal 12 3 9 2 2" xfId="11765"/>
    <cellStyle name="Normal 12 3 9 2 2 2" xfId="24153"/>
    <cellStyle name="Normal 12 3 9 2 3" xfId="17785"/>
    <cellStyle name="Normal 12 3 9 3" xfId="8275"/>
    <cellStyle name="Normal 12 3 9 3 2" xfId="20691"/>
    <cellStyle name="Normal 12 3 9 4" xfId="15556"/>
    <cellStyle name="Normal 12 3_Alumina Prices" xfId="2102"/>
    <cellStyle name="Normal 12 30" xfId="2103"/>
    <cellStyle name="Normal 12 30 2" xfId="5354"/>
    <cellStyle name="Normal 12 30 2 2" xfId="11766"/>
    <cellStyle name="Normal 12 30 2 2 2" xfId="24154"/>
    <cellStyle name="Normal 12 30 2 3" xfId="17786"/>
    <cellStyle name="Normal 12 30 3" xfId="8276"/>
    <cellStyle name="Normal 12 30 3 2" xfId="20692"/>
    <cellStyle name="Normal 12 30 4" xfId="15557"/>
    <cellStyle name="Normal 12 31" xfId="2104"/>
    <cellStyle name="Normal 12 31 2" xfId="5355"/>
    <cellStyle name="Normal 12 31 2 2" xfId="11767"/>
    <cellStyle name="Normal 12 31 2 2 2" xfId="24155"/>
    <cellStyle name="Normal 12 31 2 3" xfId="17787"/>
    <cellStyle name="Normal 12 31 3" xfId="8277"/>
    <cellStyle name="Normal 12 31 3 2" xfId="20693"/>
    <cellStyle name="Normal 12 31 4" xfId="15558"/>
    <cellStyle name="Normal 12 32" xfId="950"/>
    <cellStyle name="Normal 12 32 2" xfId="4405"/>
    <cellStyle name="Normal 12 32 2 2" xfId="11018"/>
    <cellStyle name="Normal 12 32 2 2 2" xfId="23406"/>
    <cellStyle name="Normal 12 32 2 3" xfId="16842"/>
    <cellStyle name="Normal 12 32 3" xfId="7328"/>
    <cellStyle name="Normal 12 32 3 2" xfId="19748"/>
    <cellStyle name="Normal 12 32 4" xfId="14613"/>
    <cellStyle name="Normal 12 33" xfId="849"/>
    <cellStyle name="Normal 12 34" xfId="1064"/>
    <cellStyle name="Normal 12 35" xfId="4228"/>
    <cellStyle name="Normal 12 36" xfId="4240"/>
    <cellStyle name="Normal 12 37" xfId="4349"/>
    <cellStyle name="Normal 12 38" xfId="4253"/>
    <cellStyle name="Normal 12 39" xfId="4255"/>
    <cellStyle name="Normal 12 4" xfId="208"/>
    <cellStyle name="Normal 12 4 10" xfId="2105"/>
    <cellStyle name="Normal 12 4 10 2" xfId="5356"/>
    <cellStyle name="Normal 12 4 10 2 2" xfId="11768"/>
    <cellStyle name="Normal 12 4 10 2 2 2" xfId="24156"/>
    <cellStyle name="Normal 12 4 10 2 3" xfId="17788"/>
    <cellStyle name="Normal 12 4 10 3" xfId="8278"/>
    <cellStyle name="Normal 12 4 10 3 2" xfId="20694"/>
    <cellStyle name="Normal 12 4 10 4" xfId="15559"/>
    <cellStyle name="Normal 12 4 11" xfId="2106"/>
    <cellStyle name="Normal 12 4 11 2" xfId="5357"/>
    <cellStyle name="Normal 12 4 11 2 2" xfId="11769"/>
    <cellStyle name="Normal 12 4 11 2 2 2" xfId="24157"/>
    <cellStyle name="Normal 12 4 11 2 3" xfId="17789"/>
    <cellStyle name="Normal 12 4 11 3" xfId="8279"/>
    <cellStyle name="Normal 12 4 11 3 2" xfId="20695"/>
    <cellStyle name="Normal 12 4 11 4" xfId="15560"/>
    <cellStyle name="Normal 12 4 12" xfId="2107"/>
    <cellStyle name="Normal 12 4 12 2" xfId="5358"/>
    <cellStyle name="Normal 12 4 12 2 2" xfId="11770"/>
    <cellStyle name="Normal 12 4 12 2 2 2" xfId="24158"/>
    <cellStyle name="Normal 12 4 12 2 3" xfId="17790"/>
    <cellStyle name="Normal 12 4 12 3" xfId="8280"/>
    <cellStyle name="Normal 12 4 12 3 2" xfId="20696"/>
    <cellStyle name="Normal 12 4 12 4" xfId="15561"/>
    <cellStyle name="Normal 12 4 13" xfId="2108"/>
    <cellStyle name="Normal 12 4 13 2" xfId="5359"/>
    <cellStyle name="Normal 12 4 13 2 2" xfId="11771"/>
    <cellStyle name="Normal 12 4 13 2 2 2" xfId="24159"/>
    <cellStyle name="Normal 12 4 13 2 3" xfId="17791"/>
    <cellStyle name="Normal 12 4 13 3" xfId="8281"/>
    <cellStyle name="Normal 12 4 13 3 2" xfId="20697"/>
    <cellStyle name="Normal 12 4 13 4" xfId="15562"/>
    <cellStyle name="Normal 12 4 14" xfId="2109"/>
    <cellStyle name="Normal 12 4 14 2" xfId="5360"/>
    <cellStyle name="Normal 12 4 14 2 2" xfId="11772"/>
    <cellStyle name="Normal 12 4 14 2 2 2" xfId="24160"/>
    <cellStyle name="Normal 12 4 14 2 3" xfId="17792"/>
    <cellStyle name="Normal 12 4 14 3" xfId="8282"/>
    <cellStyle name="Normal 12 4 14 3 2" xfId="20698"/>
    <cellStyle name="Normal 12 4 14 4" xfId="15563"/>
    <cellStyle name="Normal 12 4 15" xfId="2110"/>
    <cellStyle name="Normal 12 4 15 2" xfId="5361"/>
    <cellStyle name="Normal 12 4 15 2 2" xfId="11773"/>
    <cellStyle name="Normal 12 4 15 2 2 2" xfId="24161"/>
    <cellStyle name="Normal 12 4 15 2 3" xfId="17793"/>
    <cellStyle name="Normal 12 4 15 3" xfId="8283"/>
    <cellStyle name="Normal 12 4 15 3 2" xfId="20699"/>
    <cellStyle name="Normal 12 4 15 4" xfId="15564"/>
    <cellStyle name="Normal 12 4 16" xfId="2111"/>
    <cellStyle name="Normal 12 4 16 2" xfId="5362"/>
    <cellStyle name="Normal 12 4 16 2 2" xfId="11774"/>
    <cellStyle name="Normal 12 4 16 2 2 2" xfId="24162"/>
    <cellStyle name="Normal 12 4 16 2 3" xfId="17794"/>
    <cellStyle name="Normal 12 4 16 3" xfId="8284"/>
    <cellStyle name="Normal 12 4 16 3 2" xfId="20700"/>
    <cellStyle name="Normal 12 4 16 4" xfId="15565"/>
    <cellStyle name="Normal 12 4 17" xfId="2112"/>
    <cellStyle name="Normal 12 4 17 2" xfId="5363"/>
    <cellStyle name="Normal 12 4 17 2 2" xfId="11775"/>
    <cellStyle name="Normal 12 4 17 2 2 2" xfId="24163"/>
    <cellStyle name="Normal 12 4 17 2 3" xfId="17795"/>
    <cellStyle name="Normal 12 4 17 3" xfId="8285"/>
    <cellStyle name="Normal 12 4 17 3 2" xfId="20701"/>
    <cellStyle name="Normal 12 4 17 4" xfId="15566"/>
    <cellStyle name="Normal 12 4 18" xfId="2113"/>
    <cellStyle name="Normal 12 4 18 2" xfId="5364"/>
    <cellStyle name="Normal 12 4 18 2 2" xfId="11776"/>
    <cellStyle name="Normal 12 4 18 2 2 2" xfId="24164"/>
    <cellStyle name="Normal 12 4 18 2 3" xfId="17796"/>
    <cellStyle name="Normal 12 4 18 3" xfId="8286"/>
    <cellStyle name="Normal 12 4 18 3 2" xfId="20702"/>
    <cellStyle name="Normal 12 4 18 4" xfId="15567"/>
    <cellStyle name="Normal 12 4 19" xfId="955"/>
    <cellStyle name="Normal 12 4 19 2" xfId="6629"/>
    <cellStyle name="Normal 12 4 19 2 2" xfId="12788"/>
    <cellStyle name="Normal 12 4 19 2 2 2" xfId="25175"/>
    <cellStyle name="Normal 12 4 19 2 3" xfId="19055"/>
    <cellStyle name="Normal 12 4 19 3" xfId="9557"/>
    <cellStyle name="Normal 12 4 19 3 2" xfId="21960"/>
    <cellStyle name="Normal 12 4 19 4" xfId="14618"/>
    <cellStyle name="Normal 12 4 2" xfId="584"/>
    <cellStyle name="Normal 12 4 2 2" xfId="956"/>
    <cellStyle name="Normal 12 4 2 2 2" xfId="6630"/>
    <cellStyle name="Normal 12 4 2 2 2 2" xfId="12789"/>
    <cellStyle name="Normal 12 4 2 2 2 2 2" xfId="25176"/>
    <cellStyle name="Normal 12 4 2 2 2 3" xfId="19056"/>
    <cellStyle name="Normal 12 4 2 2 3" xfId="9558"/>
    <cellStyle name="Normal 12 4 2 2 3 2" xfId="21961"/>
    <cellStyle name="Normal 12 4 2 2 4" xfId="14619"/>
    <cellStyle name="Normal 12 4 2 3" xfId="4411"/>
    <cellStyle name="Normal 12 4 2 3 2" xfId="10512"/>
    <cellStyle name="Normal 12 4 2 3 2 2" xfId="22913"/>
    <cellStyle name="Normal 12 4 2 3 3" xfId="16848"/>
    <cellStyle name="Normal 12 4 2 4" xfId="7334"/>
    <cellStyle name="Normal 12 4 2 4 2" xfId="19754"/>
    <cellStyle name="Normal 12 4 2 5" xfId="14314"/>
    <cellStyle name="Normal 12 4 2 6" xfId="13779"/>
    <cellStyle name="Normal 12 4 2_Iron Ore TSI Prices" xfId="13485"/>
    <cellStyle name="Normal 12 4 20" xfId="4410"/>
    <cellStyle name="Normal 12 4 20 2" xfId="11023"/>
    <cellStyle name="Normal 12 4 20 2 2" xfId="23411"/>
    <cellStyle name="Normal 12 4 20 3" xfId="16847"/>
    <cellStyle name="Normal 12 4 21" xfId="7333"/>
    <cellStyle name="Normal 12 4 21 2" xfId="19753"/>
    <cellStyle name="Normal 12 4 22" xfId="13959"/>
    <cellStyle name="Normal 12 4 23" xfId="13601"/>
    <cellStyle name="Normal 12 4 3" xfId="2114"/>
    <cellStyle name="Normal 12 4 3 2" xfId="5365"/>
    <cellStyle name="Normal 12 4 3 2 2" xfId="10310"/>
    <cellStyle name="Normal 12 4 3 2 2 2" xfId="22711"/>
    <cellStyle name="Normal 12 4 3 2 3" xfId="17797"/>
    <cellStyle name="Normal 12 4 3 3" xfId="10698"/>
    <cellStyle name="Normal 12 4 3 3 2" xfId="23099"/>
    <cellStyle name="Normal 12 4 3 4" xfId="8287"/>
    <cellStyle name="Normal 12 4 3 4 2" xfId="20703"/>
    <cellStyle name="Normal 12 4 3 5" xfId="15568"/>
    <cellStyle name="Normal 12 4 3_LNG &amp; LPG rework" xfId="30275"/>
    <cellStyle name="Normal 12 4 4" xfId="2115"/>
    <cellStyle name="Normal 12 4 4 2" xfId="5366"/>
    <cellStyle name="Normal 12 4 4 2 2" xfId="11777"/>
    <cellStyle name="Normal 12 4 4 2 2 2" xfId="24165"/>
    <cellStyle name="Normal 12 4 4 2 3" xfId="17798"/>
    <cellStyle name="Normal 12 4 4 3" xfId="8288"/>
    <cellStyle name="Normal 12 4 4 3 2" xfId="20704"/>
    <cellStyle name="Normal 12 4 4 4" xfId="15569"/>
    <cellStyle name="Normal 12 4 5" xfId="2116"/>
    <cellStyle name="Normal 12 4 5 2" xfId="5367"/>
    <cellStyle name="Normal 12 4 5 2 2" xfId="11778"/>
    <cellStyle name="Normal 12 4 5 2 2 2" xfId="24166"/>
    <cellStyle name="Normal 12 4 5 2 3" xfId="17799"/>
    <cellStyle name="Normal 12 4 5 3" xfId="8289"/>
    <cellStyle name="Normal 12 4 5 3 2" xfId="20705"/>
    <cellStyle name="Normal 12 4 5 4" xfId="15570"/>
    <cellStyle name="Normal 12 4 6" xfId="2117"/>
    <cellStyle name="Normal 12 4 6 2" xfId="5368"/>
    <cellStyle name="Normal 12 4 6 2 2" xfId="11779"/>
    <cellStyle name="Normal 12 4 6 2 2 2" xfId="24167"/>
    <cellStyle name="Normal 12 4 6 2 3" xfId="17800"/>
    <cellStyle name="Normal 12 4 6 3" xfId="8290"/>
    <cellStyle name="Normal 12 4 6 3 2" xfId="20706"/>
    <cellStyle name="Normal 12 4 6 4" xfId="15571"/>
    <cellStyle name="Normal 12 4 7" xfId="2118"/>
    <cellStyle name="Normal 12 4 7 2" xfId="5369"/>
    <cellStyle name="Normal 12 4 7 2 2" xfId="11780"/>
    <cellStyle name="Normal 12 4 7 2 2 2" xfId="24168"/>
    <cellStyle name="Normal 12 4 7 2 3" xfId="17801"/>
    <cellStyle name="Normal 12 4 7 3" xfId="8291"/>
    <cellStyle name="Normal 12 4 7 3 2" xfId="20707"/>
    <cellStyle name="Normal 12 4 7 4" xfId="15572"/>
    <cellStyle name="Normal 12 4 8" xfId="2119"/>
    <cellStyle name="Normal 12 4 8 2" xfId="5370"/>
    <cellStyle name="Normal 12 4 8 2 2" xfId="11781"/>
    <cellStyle name="Normal 12 4 8 2 2 2" xfId="24169"/>
    <cellStyle name="Normal 12 4 8 2 3" xfId="17802"/>
    <cellStyle name="Normal 12 4 8 3" xfId="8292"/>
    <cellStyle name="Normal 12 4 8 3 2" xfId="20708"/>
    <cellStyle name="Normal 12 4 8 4" xfId="15573"/>
    <cellStyle name="Normal 12 4 9" xfId="2120"/>
    <cellStyle name="Normal 12 4 9 2" xfId="5371"/>
    <cellStyle name="Normal 12 4 9 2 2" xfId="11782"/>
    <cellStyle name="Normal 12 4 9 2 2 2" xfId="24170"/>
    <cellStyle name="Normal 12 4 9 2 3" xfId="17803"/>
    <cellStyle name="Normal 12 4 9 3" xfId="8293"/>
    <cellStyle name="Normal 12 4 9 3 2" xfId="20709"/>
    <cellStyle name="Normal 12 4 9 4" xfId="15574"/>
    <cellStyle name="Normal 12 4_Alumina Prices" xfId="2121"/>
    <cellStyle name="Normal 12 40" xfId="4244"/>
    <cellStyle name="Normal 12 41" xfId="4360"/>
    <cellStyle name="Normal 12 42" xfId="4442"/>
    <cellStyle name="Normal 12 43" xfId="5800"/>
    <cellStyle name="Normal 12 44" xfId="7283"/>
    <cellStyle name="Normal 12 45" xfId="9330"/>
    <cellStyle name="Normal 12 46" xfId="8723"/>
    <cellStyle name="Normal 12 47" xfId="13475"/>
    <cellStyle name="Normal 12 48" xfId="8720"/>
    <cellStyle name="Normal 12 49" xfId="13457"/>
    <cellStyle name="Normal 12 5" xfId="298"/>
    <cellStyle name="Normal 12 5 10" xfId="2122"/>
    <cellStyle name="Normal 12 5 10 2" xfId="5372"/>
    <cellStyle name="Normal 12 5 10 2 2" xfId="11783"/>
    <cellStyle name="Normal 12 5 10 2 2 2" xfId="24171"/>
    <cellStyle name="Normal 12 5 10 2 3" xfId="17804"/>
    <cellStyle name="Normal 12 5 10 3" xfId="8294"/>
    <cellStyle name="Normal 12 5 10 3 2" xfId="20710"/>
    <cellStyle name="Normal 12 5 10 4" xfId="15575"/>
    <cellStyle name="Normal 12 5 11" xfId="2123"/>
    <cellStyle name="Normal 12 5 11 2" xfId="5373"/>
    <cellStyle name="Normal 12 5 11 2 2" xfId="11784"/>
    <cellStyle name="Normal 12 5 11 2 2 2" xfId="24172"/>
    <cellStyle name="Normal 12 5 11 2 3" xfId="17805"/>
    <cellStyle name="Normal 12 5 11 3" xfId="8295"/>
    <cellStyle name="Normal 12 5 11 3 2" xfId="20711"/>
    <cellStyle name="Normal 12 5 11 4" xfId="15576"/>
    <cellStyle name="Normal 12 5 12" xfId="2124"/>
    <cellStyle name="Normal 12 5 12 2" xfId="5374"/>
    <cellStyle name="Normal 12 5 12 2 2" xfId="11785"/>
    <cellStyle name="Normal 12 5 12 2 2 2" xfId="24173"/>
    <cellStyle name="Normal 12 5 12 2 3" xfId="17806"/>
    <cellStyle name="Normal 12 5 12 3" xfId="8296"/>
    <cellStyle name="Normal 12 5 12 3 2" xfId="20712"/>
    <cellStyle name="Normal 12 5 12 4" xfId="15577"/>
    <cellStyle name="Normal 12 5 13" xfId="2125"/>
    <cellStyle name="Normal 12 5 13 2" xfId="5375"/>
    <cellStyle name="Normal 12 5 13 2 2" xfId="11786"/>
    <cellStyle name="Normal 12 5 13 2 2 2" xfId="24174"/>
    <cellStyle name="Normal 12 5 13 2 3" xfId="17807"/>
    <cellStyle name="Normal 12 5 13 3" xfId="8297"/>
    <cellStyle name="Normal 12 5 13 3 2" xfId="20713"/>
    <cellStyle name="Normal 12 5 13 4" xfId="15578"/>
    <cellStyle name="Normal 12 5 14" xfId="2126"/>
    <cellStyle name="Normal 12 5 14 2" xfId="5376"/>
    <cellStyle name="Normal 12 5 14 2 2" xfId="11787"/>
    <cellStyle name="Normal 12 5 14 2 2 2" xfId="24175"/>
    <cellStyle name="Normal 12 5 14 2 3" xfId="17808"/>
    <cellStyle name="Normal 12 5 14 3" xfId="8298"/>
    <cellStyle name="Normal 12 5 14 3 2" xfId="20714"/>
    <cellStyle name="Normal 12 5 14 4" xfId="15579"/>
    <cellStyle name="Normal 12 5 15" xfId="2127"/>
    <cellStyle name="Normal 12 5 15 2" xfId="5377"/>
    <cellStyle name="Normal 12 5 15 2 2" xfId="11788"/>
    <cellStyle name="Normal 12 5 15 2 2 2" xfId="24176"/>
    <cellStyle name="Normal 12 5 15 2 3" xfId="17809"/>
    <cellStyle name="Normal 12 5 15 3" xfId="8299"/>
    <cellStyle name="Normal 12 5 15 3 2" xfId="20715"/>
    <cellStyle name="Normal 12 5 15 4" xfId="15580"/>
    <cellStyle name="Normal 12 5 16" xfId="2128"/>
    <cellStyle name="Normal 12 5 16 2" xfId="5378"/>
    <cellStyle name="Normal 12 5 16 2 2" xfId="11789"/>
    <cellStyle name="Normal 12 5 16 2 2 2" xfId="24177"/>
    <cellStyle name="Normal 12 5 16 2 3" xfId="17810"/>
    <cellStyle name="Normal 12 5 16 3" xfId="8300"/>
    <cellStyle name="Normal 12 5 16 3 2" xfId="20716"/>
    <cellStyle name="Normal 12 5 16 4" xfId="15581"/>
    <cellStyle name="Normal 12 5 17" xfId="2129"/>
    <cellStyle name="Normal 12 5 17 2" xfId="5379"/>
    <cellStyle name="Normal 12 5 17 2 2" xfId="11790"/>
    <cellStyle name="Normal 12 5 17 2 2 2" xfId="24178"/>
    <cellStyle name="Normal 12 5 17 2 3" xfId="17811"/>
    <cellStyle name="Normal 12 5 17 3" xfId="8301"/>
    <cellStyle name="Normal 12 5 17 3 2" xfId="20717"/>
    <cellStyle name="Normal 12 5 17 4" xfId="15582"/>
    <cellStyle name="Normal 12 5 18" xfId="2130"/>
    <cellStyle name="Normal 12 5 18 2" xfId="5380"/>
    <cellStyle name="Normal 12 5 18 2 2" xfId="11791"/>
    <cellStyle name="Normal 12 5 18 2 2 2" xfId="24179"/>
    <cellStyle name="Normal 12 5 18 2 3" xfId="17812"/>
    <cellStyle name="Normal 12 5 18 3" xfId="8302"/>
    <cellStyle name="Normal 12 5 18 3 2" xfId="20718"/>
    <cellStyle name="Normal 12 5 18 4" xfId="15583"/>
    <cellStyle name="Normal 12 5 19" xfId="957"/>
    <cellStyle name="Normal 12 5 19 2" xfId="6631"/>
    <cellStyle name="Normal 12 5 19 2 2" xfId="12790"/>
    <cellStyle name="Normal 12 5 19 2 2 2" xfId="25177"/>
    <cellStyle name="Normal 12 5 19 2 3" xfId="19057"/>
    <cellStyle name="Normal 12 5 19 3" xfId="9559"/>
    <cellStyle name="Normal 12 5 19 3 2" xfId="21962"/>
    <cellStyle name="Normal 12 5 19 4" xfId="14620"/>
    <cellStyle name="Normal 12 5 2" xfId="672"/>
    <cellStyle name="Normal 12 5 2 2" xfId="958"/>
    <cellStyle name="Normal 12 5 2 2 2" xfId="6632"/>
    <cellStyle name="Normal 12 5 2 2 2 2" xfId="12791"/>
    <cellStyle name="Normal 12 5 2 2 2 2 2" xfId="25178"/>
    <cellStyle name="Normal 12 5 2 2 2 3" xfId="19058"/>
    <cellStyle name="Normal 12 5 2 2 3" xfId="9560"/>
    <cellStyle name="Normal 12 5 2 2 3 2" xfId="21963"/>
    <cellStyle name="Normal 12 5 2 2 4" xfId="14621"/>
    <cellStyle name="Normal 12 5 2 3" xfId="4413"/>
    <cellStyle name="Normal 12 5 2 3 2" xfId="10516"/>
    <cellStyle name="Normal 12 5 2 3 2 2" xfId="22917"/>
    <cellStyle name="Normal 12 5 2 3 3" xfId="16850"/>
    <cellStyle name="Normal 12 5 2 4" xfId="7336"/>
    <cellStyle name="Normal 12 5 2 4 2" xfId="19756"/>
    <cellStyle name="Normal 12 5 2 5" xfId="14402"/>
    <cellStyle name="Normal 12 5 2_Iron Ore TSI Prices" xfId="13482"/>
    <cellStyle name="Normal 12 5 20" xfId="4412"/>
    <cellStyle name="Normal 12 5 20 2" xfId="11024"/>
    <cellStyle name="Normal 12 5 20 2 2" xfId="23412"/>
    <cellStyle name="Normal 12 5 20 3" xfId="16849"/>
    <cellStyle name="Normal 12 5 21" xfId="7335"/>
    <cellStyle name="Normal 12 5 21 2" xfId="19755"/>
    <cellStyle name="Normal 12 5 22" xfId="14047"/>
    <cellStyle name="Normal 12 5 23" xfId="13691"/>
    <cellStyle name="Normal 12 5 3" xfId="2131"/>
    <cellStyle name="Normal 12 5 3 2" xfId="5381"/>
    <cellStyle name="Normal 12 5 3 2 2" xfId="10314"/>
    <cellStyle name="Normal 12 5 3 2 2 2" xfId="22715"/>
    <cellStyle name="Normal 12 5 3 2 3" xfId="17813"/>
    <cellStyle name="Normal 12 5 3 3" xfId="10702"/>
    <cellStyle name="Normal 12 5 3 3 2" xfId="23103"/>
    <cellStyle name="Normal 12 5 3 4" xfId="8303"/>
    <cellStyle name="Normal 12 5 3 4 2" xfId="20719"/>
    <cellStyle name="Normal 12 5 3 5" xfId="15584"/>
    <cellStyle name="Normal 12 5 3_LNG &amp; LPG rework" xfId="30276"/>
    <cellStyle name="Normal 12 5 4" xfId="2132"/>
    <cellStyle name="Normal 12 5 4 2" xfId="5382"/>
    <cellStyle name="Normal 12 5 4 2 2" xfId="11792"/>
    <cellStyle name="Normal 12 5 4 2 2 2" xfId="24180"/>
    <cellStyle name="Normal 12 5 4 2 3" xfId="17814"/>
    <cellStyle name="Normal 12 5 4 3" xfId="8304"/>
    <cellStyle name="Normal 12 5 4 3 2" xfId="20720"/>
    <cellStyle name="Normal 12 5 4 4" xfId="15585"/>
    <cellStyle name="Normal 12 5 5" xfId="2133"/>
    <cellStyle name="Normal 12 5 5 2" xfId="5383"/>
    <cellStyle name="Normal 12 5 5 2 2" xfId="11793"/>
    <cellStyle name="Normal 12 5 5 2 2 2" xfId="24181"/>
    <cellStyle name="Normal 12 5 5 2 3" xfId="17815"/>
    <cellStyle name="Normal 12 5 5 3" xfId="8305"/>
    <cellStyle name="Normal 12 5 5 3 2" xfId="20721"/>
    <cellStyle name="Normal 12 5 5 4" xfId="15586"/>
    <cellStyle name="Normal 12 5 6" xfId="2134"/>
    <cellStyle name="Normal 12 5 6 2" xfId="5384"/>
    <cellStyle name="Normal 12 5 6 2 2" xfId="11794"/>
    <cellStyle name="Normal 12 5 6 2 2 2" xfId="24182"/>
    <cellStyle name="Normal 12 5 6 2 3" xfId="17816"/>
    <cellStyle name="Normal 12 5 6 3" xfId="8306"/>
    <cellStyle name="Normal 12 5 6 3 2" xfId="20722"/>
    <cellStyle name="Normal 12 5 6 4" xfId="15587"/>
    <cellStyle name="Normal 12 5 7" xfId="2135"/>
    <cellStyle name="Normal 12 5 7 2" xfId="5385"/>
    <cellStyle name="Normal 12 5 7 2 2" xfId="11795"/>
    <cellStyle name="Normal 12 5 7 2 2 2" xfId="24183"/>
    <cellStyle name="Normal 12 5 7 2 3" xfId="17817"/>
    <cellStyle name="Normal 12 5 7 3" xfId="8307"/>
    <cellStyle name="Normal 12 5 7 3 2" xfId="20723"/>
    <cellStyle name="Normal 12 5 7 4" xfId="15588"/>
    <cellStyle name="Normal 12 5 8" xfId="2136"/>
    <cellStyle name="Normal 12 5 8 2" xfId="5386"/>
    <cellStyle name="Normal 12 5 8 2 2" xfId="11796"/>
    <cellStyle name="Normal 12 5 8 2 2 2" xfId="24184"/>
    <cellStyle name="Normal 12 5 8 2 3" xfId="17818"/>
    <cellStyle name="Normal 12 5 8 3" xfId="8308"/>
    <cellStyle name="Normal 12 5 8 3 2" xfId="20724"/>
    <cellStyle name="Normal 12 5 8 4" xfId="15589"/>
    <cellStyle name="Normal 12 5 9" xfId="2137"/>
    <cellStyle name="Normal 12 5 9 2" xfId="5387"/>
    <cellStyle name="Normal 12 5 9 2 2" xfId="11797"/>
    <cellStyle name="Normal 12 5 9 2 2 2" xfId="24185"/>
    <cellStyle name="Normal 12 5 9 2 3" xfId="17819"/>
    <cellStyle name="Normal 12 5 9 3" xfId="8309"/>
    <cellStyle name="Normal 12 5 9 3 2" xfId="20725"/>
    <cellStyle name="Normal 12 5 9 4" xfId="15590"/>
    <cellStyle name="Normal 12 5_Alumina Prices" xfId="2138"/>
    <cellStyle name="Normal 12 50" xfId="13474"/>
    <cellStyle name="Normal 12 51" xfId="13870"/>
    <cellStyle name="Normal 12 52" xfId="13513"/>
    <cellStyle name="Normal 12 6" xfId="386"/>
    <cellStyle name="Normal 12 6 2" xfId="760"/>
    <cellStyle name="Normal 12 6 2 2" xfId="4144"/>
    <cellStyle name="Normal 12 6 2 2 2" xfId="6519"/>
    <cellStyle name="Normal 12 6 2 2 2 2" xfId="12678"/>
    <cellStyle name="Normal 12 6 2 2 2 2 2" xfId="25065"/>
    <cellStyle name="Normal 12 6 2 2 2 3" xfId="18945"/>
    <cellStyle name="Normal 12 6 2 2 3" xfId="9447"/>
    <cellStyle name="Normal 12 6 2 2 3 2" xfId="21850"/>
    <cellStyle name="Normal 12 6 2 2 4" xfId="16715"/>
    <cellStyle name="Normal 12 6 2 3" xfId="2139"/>
    <cellStyle name="Normal 12 6 2 4" xfId="14490"/>
    <cellStyle name="Normal 12 6 3" xfId="4039"/>
    <cellStyle name="Normal 12 6 3 2" xfId="6424"/>
    <cellStyle name="Normal 12 6 3 2 2" xfId="12583"/>
    <cellStyle name="Normal 12 6 3 2 2 2" xfId="24970"/>
    <cellStyle name="Normal 12 6 3 2 3" xfId="18850"/>
    <cellStyle name="Normal 12 6 3 3" xfId="9352"/>
    <cellStyle name="Normal 12 6 3 3 2" xfId="21755"/>
    <cellStyle name="Normal 12 6 3 4" xfId="16620"/>
    <cellStyle name="Normal 12 6 4" xfId="959"/>
    <cellStyle name="Normal 12 6 5" xfId="14135"/>
    <cellStyle name="Normal 12 6_Historic Nickel Prices" xfId="2140"/>
    <cellStyle name="Normal 12 7" xfId="495"/>
    <cellStyle name="Normal 12 7 10" xfId="2141"/>
    <cellStyle name="Normal 12 7 10 2" xfId="5388"/>
    <cellStyle name="Normal 12 7 10 2 2" xfId="11798"/>
    <cellStyle name="Normal 12 7 10 2 2 2" xfId="24186"/>
    <cellStyle name="Normal 12 7 10 2 3" xfId="17820"/>
    <cellStyle name="Normal 12 7 10 3" xfId="8310"/>
    <cellStyle name="Normal 12 7 10 3 2" xfId="20726"/>
    <cellStyle name="Normal 12 7 10 4" xfId="15591"/>
    <cellStyle name="Normal 12 7 11" xfId="2142"/>
    <cellStyle name="Normal 12 7 11 2" xfId="5389"/>
    <cellStyle name="Normal 12 7 11 2 2" xfId="11799"/>
    <cellStyle name="Normal 12 7 11 2 2 2" xfId="24187"/>
    <cellStyle name="Normal 12 7 11 2 3" xfId="17821"/>
    <cellStyle name="Normal 12 7 11 3" xfId="8311"/>
    <cellStyle name="Normal 12 7 11 3 2" xfId="20727"/>
    <cellStyle name="Normal 12 7 11 4" xfId="15592"/>
    <cellStyle name="Normal 12 7 12" xfId="2143"/>
    <cellStyle name="Normal 12 7 12 2" xfId="5390"/>
    <cellStyle name="Normal 12 7 12 2 2" xfId="11800"/>
    <cellStyle name="Normal 12 7 12 2 2 2" xfId="24188"/>
    <cellStyle name="Normal 12 7 12 2 3" xfId="17822"/>
    <cellStyle name="Normal 12 7 12 3" xfId="8312"/>
    <cellStyle name="Normal 12 7 12 3 2" xfId="20728"/>
    <cellStyle name="Normal 12 7 12 4" xfId="15593"/>
    <cellStyle name="Normal 12 7 13" xfId="2144"/>
    <cellStyle name="Normal 12 7 13 2" xfId="5391"/>
    <cellStyle name="Normal 12 7 13 2 2" xfId="11801"/>
    <cellStyle name="Normal 12 7 13 2 2 2" xfId="24189"/>
    <cellStyle name="Normal 12 7 13 2 3" xfId="17823"/>
    <cellStyle name="Normal 12 7 13 3" xfId="8313"/>
    <cellStyle name="Normal 12 7 13 3 2" xfId="20729"/>
    <cellStyle name="Normal 12 7 13 4" xfId="15594"/>
    <cellStyle name="Normal 12 7 14" xfId="2145"/>
    <cellStyle name="Normal 12 7 14 2" xfId="5392"/>
    <cellStyle name="Normal 12 7 14 2 2" xfId="11802"/>
    <cellStyle name="Normal 12 7 14 2 2 2" xfId="24190"/>
    <cellStyle name="Normal 12 7 14 2 3" xfId="17824"/>
    <cellStyle name="Normal 12 7 14 3" xfId="8314"/>
    <cellStyle name="Normal 12 7 14 3 2" xfId="20730"/>
    <cellStyle name="Normal 12 7 14 4" xfId="15595"/>
    <cellStyle name="Normal 12 7 15" xfId="2146"/>
    <cellStyle name="Normal 12 7 15 2" xfId="5393"/>
    <cellStyle name="Normal 12 7 15 2 2" xfId="11803"/>
    <cellStyle name="Normal 12 7 15 2 2 2" xfId="24191"/>
    <cellStyle name="Normal 12 7 15 2 3" xfId="17825"/>
    <cellStyle name="Normal 12 7 15 3" xfId="8315"/>
    <cellStyle name="Normal 12 7 15 3 2" xfId="20731"/>
    <cellStyle name="Normal 12 7 15 4" xfId="15596"/>
    <cellStyle name="Normal 12 7 16" xfId="2147"/>
    <cellStyle name="Normal 12 7 16 2" xfId="5394"/>
    <cellStyle name="Normal 12 7 16 2 2" xfId="11804"/>
    <cellStyle name="Normal 12 7 16 2 2 2" xfId="24192"/>
    <cellStyle name="Normal 12 7 16 2 3" xfId="17826"/>
    <cellStyle name="Normal 12 7 16 3" xfId="8316"/>
    <cellStyle name="Normal 12 7 16 3 2" xfId="20732"/>
    <cellStyle name="Normal 12 7 16 4" xfId="15597"/>
    <cellStyle name="Normal 12 7 17" xfId="2148"/>
    <cellStyle name="Normal 12 7 17 2" xfId="5395"/>
    <cellStyle name="Normal 12 7 17 2 2" xfId="11805"/>
    <cellStyle name="Normal 12 7 17 2 2 2" xfId="24193"/>
    <cellStyle name="Normal 12 7 17 2 3" xfId="17827"/>
    <cellStyle name="Normal 12 7 17 3" xfId="8317"/>
    <cellStyle name="Normal 12 7 17 3 2" xfId="20733"/>
    <cellStyle name="Normal 12 7 17 4" xfId="15598"/>
    <cellStyle name="Normal 12 7 18" xfId="960"/>
    <cellStyle name="Normal 12 7 18 2" xfId="6633"/>
    <cellStyle name="Normal 12 7 18 2 2" xfId="12792"/>
    <cellStyle name="Normal 12 7 18 2 2 2" xfId="25179"/>
    <cellStyle name="Normal 12 7 18 2 3" xfId="19059"/>
    <cellStyle name="Normal 12 7 18 3" xfId="9561"/>
    <cellStyle name="Normal 12 7 18 3 2" xfId="21964"/>
    <cellStyle name="Normal 12 7 18 4" xfId="14622"/>
    <cellStyle name="Normal 12 7 19" xfId="4414"/>
    <cellStyle name="Normal 12 7 19 2" xfId="11025"/>
    <cellStyle name="Normal 12 7 19 2 2" xfId="23413"/>
    <cellStyle name="Normal 12 7 19 3" xfId="16851"/>
    <cellStyle name="Normal 12 7 2" xfId="961"/>
    <cellStyle name="Normal 12 7 2 2" xfId="4415"/>
    <cellStyle name="Normal 12 7 2 2 2" xfId="10227"/>
    <cellStyle name="Normal 12 7 2 2 2 2" xfId="22628"/>
    <cellStyle name="Normal 12 7 2 2 3" xfId="16852"/>
    <cellStyle name="Normal 12 7 2 3" xfId="10521"/>
    <cellStyle name="Normal 12 7 2 3 2" xfId="22922"/>
    <cellStyle name="Normal 12 7 2 4" xfId="7338"/>
    <cellStyle name="Normal 12 7 2 4 2" xfId="19758"/>
    <cellStyle name="Normal 12 7 2 5" xfId="14623"/>
    <cellStyle name="Normal 12 7 2_Iron Ore TSI Prices" xfId="13469"/>
    <cellStyle name="Normal 12 7 20" xfId="7337"/>
    <cellStyle name="Normal 12 7 20 2" xfId="19757"/>
    <cellStyle name="Normal 12 7 21" xfId="14226"/>
    <cellStyle name="Normal 12 7 3" xfId="2149"/>
    <cellStyle name="Normal 12 7 3 2" xfId="5396"/>
    <cellStyle name="Normal 12 7 3 2 2" xfId="10319"/>
    <cellStyle name="Normal 12 7 3 2 2 2" xfId="22720"/>
    <cellStyle name="Normal 12 7 3 2 3" xfId="17828"/>
    <cellStyle name="Normal 12 7 3 3" xfId="10707"/>
    <cellStyle name="Normal 12 7 3 3 2" xfId="23108"/>
    <cellStyle name="Normal 12 7 3 4" xfId="8318"/>
    <cellStyle name="Normal 12 7 3 4 2" xfId="20734"/>
    <cellStyle name="Normal 12 7 3 5" xfId="15599"/>
    <cellStyle name="Normal 12 7 3_LNG &amp; LPG rework" xfId="30278"/>
    <cellStyle name="Normal 12 7 4" xfId="2150"/>
    <cellStyle name="Normal 12 7 4 2" xfId="5397"/>
    <cellStyle name="Normal 12 7 4 2 2" xfId="11806"/>
    <cellStyle name="Normal 12 7 4 2 2 2" xfId="24194"/>
    <cellStyle name="Normal 12 7 4 2 3" xfId="17829"/>
    <cellStyle name="Normal 12 7 4 3" xfId="8319"/>
    <cellStyle name="Normal 12 7 4 3 2" xfId="20735"/>
    <cellStyle name="Normal 12 7 4 4" xfId="15600"/>
    <cellStyle name="Normal 12 7 5" xfId="2151"/>
    <cellStyle name="Normal 12 7 5 2" xfId="5398"/>
    <cellStyle name="Normal 12 7 5 2 2" xfId="11807"/>
    <cellStyle name="Normal 12 7 5 2 2 2" xfId="24195"/>
    <cellStyle name="Normal 12 7 5 2 3" xfId="17830"/>
    <cellStyle name="Normal 12 7 5 3" xfId="8320"/>
    <cellStyle name="Normal 12 7 5 3 2" xfId="20736"/>
    <cellStyle name="Normal 12 7 5 4" xfId="15601"/>
    <cellStyle name="Normal 12 7 6" xfId="2152"/>
    <cellStyle name="Normal 12 7 6 2" xfId="5399"/>
    <cellStyle name="Normal 12 7 6 2 2" xfId="11808"/>
    <cellStyle name="Normal 12 7 6 2 2 2" xfId="24196"/>
    <cellStyle name="Normal 12 7 6 2 3" xfId="17831"/>
    <cellStyle name="Normal 12 7 6 3" xfId="8321"/>
    <cellStyle name="Normal 12 7 6 3 2" xfId="20737"/>
    <cellStyle name="Normal 12 7 6 4" xfId="15602"/>
    <cellStyle name="Normal 12 7 7" xfId="2153"/>
    <cellStyle name="Normal 12 7 7 2" xfId="5400"/>
    <cellStyle name="Normal 12 7 7 2 2" xfId="11809"/>
    <cellStyle name="Normal 12 7 7 2 2 2" xfId="24197"/>
    <cellStyle name="Normal 12 7 7 2 3" xfId="17832"/>
    <cellStyle name="Normal 12 7 7 3" xfId="8322"/>
    <cellStyle name="Normal 12 7 7 3 2" xfId="20738"/>
    <cellStyle name="Normal 12 7 7 4" xfId="15603"/>
    <cellStyle name="Normal 12 7 8" xfId="2154"/>
    <cellStyle name="Normal 12 7 8 2" xfId="5401"/>
    <cellStyle name="Normal 12 7 8 2 2" xfId="11810"/>
    <cellStyle name="Normal 12 7 8 2 2 2" xfId="24198"/>
    <cellStyle name="Normal 12 7 8 2 3" xfId="17833"/>
    <cellStyle name="Normal 12 7 8 3" xfId="8323"/>
    <cellStyle name="Normal 12 7 8 3 2" xfId="20739"/>
    <cellStyle name="Normal 12 7 8 4" xfId="15604"/>
    <cellStyle name="Normal 12 7 9" xfId="2155"/>
    <cellStyle name="Normal 12 7 9 2" xfId="5402"/>
    <cellStyle name="Normal 12 7 9 2 2" xfId="11811"/>
    <cellStyle name="Normal 12 7 9 2 2 2" xfId="24199"/>
    <cellStyle name="Normal 12 7 9 2 3" xfId="17834"/>
    <cellStyle name="Normal 12 7 9 3" xfId="8324"/>
    <cellStyle name="Normal 12 7 9 3 2" xfId="20740"/>
    <cellStyle name="Normal 12 7 9 4" xfId="15605"/>
    <cellStyle name="Normal 12 7_Alumina Prices" xfId="2156"/>
    <cellStyle name="Normal 12 8" xfId="962"/>
    <cellStyle name="Normal 12 8 10" xfId="2157"/>
    <cellStyle name="Normal 12 8 10 2" xfId="5403"/>
    <cellStyle name="Normal 12 8 10 2 2" xfId="11812"/>
    <cellStyle name="Normal 12 8 10 2 2 2" xfId="24200"/>
    <cellStyle name="Normal 12 8 10 2 3" xfId="17835"/>
    <cellStyle name="Normal 12 8 10 3" xfId="8325"/>
    <cellStyle name="Normal 12 8 10 3 2" xfId="20741"/>
    <cellStyle name="Normal 12 8 10 4" xfId="15606"/>
    <cellStyle name="Normal 12 8 11" xfId="2158"/>
    <cellStyle name="Normal 12 8 11 2" xfId="5404"/>
    <cellStyle name="Normal 12 8 11 2 2" xfId="11813"/>
    <cellStyle name="Normal 12 8 11 2 2 2" xfId="24201"/>
    <cellStyle name="Normal 12 8 11 2 3" xfId="17836"/>
    <cellStyle name="Normal 12 8 11 3" xfId="8326"/>
    <cellStyle name="Normal 12 8 11 3 2" xfId="20742"/>
    <cellStyle name="Normal 12 8 11 4" xfId="15607"/>
    <cellStyle name="Normal 12 8 12" xfId="2159"/>
    <cellStyle name="Normal 12 8 12 2" xfId="5405"/>
    <cellStyle name="Normal 12 8 12 2 2" xfId="11814"/>
    <cellStyle name="Normal 12 8 12 2 2 2" xfId="24202"/>
    <cellStyle name="Normal 12 8 12 2 3" xfId="17837"/>
    <cellStyle name="Normal 12 8 12 3" xfId="8327"/>
    <cellStyle name="Normal 12 8 12 3 2" xfId="20743"/>
    <cellStyle name="Normal 12 8 12 4" xfId="15608"/>
    <cellStyle name="Normal 12 8 13" xfId="2160"/>
    <cellStyle name="Normal 12 8 13 2" xfId="5406"/>
    <cellStyle name="Normal 12 8 13 2 2" xfId="11815"/>
    <cellStyle name="Normal 12 8 13 2 2 2" xfId="24203"/>
    <cellStyle name="Normal 12 8 13 2 3" xfId="17838"/>
    <cellStyle name="Normal 12 8 13 3" xfId="8328"/>
    <cellStyle name="Normal 12 8 13 3 2" xfId="20744"/>
    <cellStyle name="Normal 12 8 13 4" xfId="15609"/>
    <cellStyle name="Normal 12 8 14" xfId="2161"/>
    <cellStyle name="Normal 12 8 14 2" xfId="5407"/>
    <cellStyle name="Normal 12 8 14 2 2" xfId="11816"/>
    <cellStyle name="Normal 12 8 14 2 2 2" xfId="24204"/>
    <cellStyle name="Normal 12 8 14 2 3" xfId="17839"/>
    <cellStyle name="Normal 12 8 14 3" xfId="8329"/>
    <cellStyle name="Normal 12 8 14 3 2" xfId="20745"/>
    <cellStyle name="Normal 12 8 14 4" xfId="15610"/>
    <cellStyle name="Normal 12 8 15" xfId="2162"/>
    <cellStyle name="Normal 12 8 15 2" xfId="5408"/>
    <cellStyle name="Normal 12 8 15 2 2" xfId="11817"/>
    <cellStyle name="Normal 12 8 15 2 2 2" xfId="24205"/>
    <cellStyle name="Normal 12 8 15 2 3" xfId="17840"/>
    <cellStyle name="Normal 12 8 15 3" xfId="8330"/>
    <cellStyle name="Normal 12 8 15 3 2" xfId="20746"/>
    <cellStyle name="Normal 12 8 15 4" xfId="15611"/>
    <cellStyle name="Normal 12 8 16" xfId="2163"/>
    <cellStyle name="Normal 12 8 16 2" xfId="5409"/>
    <cellStyle name="Normal 12 8 16 2 2" xfId="11818"/>
    <cellStyle name="Normal 12 8 16 2 2 2" xfId="24206"/>
    <cellStyle name="Normal 12 8 16 2 3" xfId="17841"/>
    <cellStyle name="Normal 12 8 16 3" xfId="8331"/>
    <cellStyle name="Normal 12 8 16 3 2" xfId="20747"/>
    <cellStyle name="Normal 12 8 16 4" xfId="15612"/>
    <cellStyle name="Normal 12 8 17" xfId="2164"/>
    <cellStyle name="Normal 12 8 17 2" xfId="5410"/>
    <cellStyle name="Normal 12 8 17 2 2" xfId="11819"/>
    <cellStyle name="Normal 12 8 17 2 2 2" xfId="24207"/>
    <cellStyle name="Normal 12 8 17 2 3" xfId="17842"/>
    <cellStyle name="Normal 12 8 17 3" xfId="8332"/>
    <cellStyle name="Normal 12 8 17 3 2" xfId="20748"/>
    <cellStyle name="Normal 12 8 17 4" xfId="15613"/>
    <cellStyle name="Normal 12 8 18" xfId="4416"/>
    <cellStyle name="Normal 12 8 18 2" xfId="11026"/>
    <cellStyle name="Normal 12 8 18 2 2" xfId="23414"/>
    <cellStyle name="Normal 12 8 18 3" xfId="16853"/>
    <cellStyle name="Normal 12 8 19" xfId="7339"/>
    <cellStyle name="Normal 12 8 19 2" xfId="19759"/>
    <cellStyle name="Normal 12 8 2" xfId="2165"/>
    <cellStyle name="Normal 12 8 2 2" xfId="5411"/>
    <cellStyle name="Normal 12 8 2 2 2" xfId="10232"/>
    <cellStyle name="Normal 12 8 2 2 2 2" xfId="22633"/>
    <cellStyle name="Normal 12 8 2 2 3" xfId="17843"/>
    <cellStyle name="Normal 12 8 2 3" xfId="10526"/>
    <cellStyle name="Normal 12 8 2 3 2" xfId="22927"/>
    <cellStyle name="Normal 12 8 2 4" xfId="8333"/>
    <cellStyle name="Normal 12 8 2 4 2" xfId="20749"/>
    <cellStyle name="Normal 12 8 2 5" xfId="15614"/>
    <cellStyle name="Normal 12 8 2_LNG &amp; LPG rework" xfId="30277"/>
    <cellStyle name="Normal 12 8 20" xfId="14624"/>
    <cellStyle name="Normal 12 8 3" xfId="2166"/>
    <cellStyle name="Normal 12 8 3 2" xfId="5412"/>
    <cellStyle name="Normal 12 8 3 2 2" xfId="10324"/>
    <cellStyle name="Normal 12 8 3 2 2 2" xfId="22725"/>
    <cellStyle name="Normal 12 8 3 2 3" xfId="17844"/>
    <cellStyle name="Normal 12 8 3 3" xfId="10712"/>
    <cellStyle name="Normal 12 8 3 3 2" xfId="23113"/>
    <cellStyle name="Normal 12 8 3 4" xfId="8334"/>
    <cellStyle name="Normal 12 8 3 4 2" xfId="20750"/>
    <cellStyle name="Normal 12 8 3 5" xfId="15615"/>
    <cellStyle name="Normal 12 8 3_LNG &amp; LPG rework" xfId="30148"/>
    <cellStyle name="Normal 12 8 4" xfId="2167"/>
    <cellStyle name="Normal 12 8 4 2" xfId="5413"/>
    <cellStyle name="Normal 12 8 4 2 2" xfId="11820"/>
    <cellStyle name="Normal 12 8 4 2 2 2" xfId="24208"/>
    <cellStyle name="Normal 12 8 4 2 3" xfId="17845"/>
    <cellStyle name="Normal 12 8 4 3" xfId="8335"/>
    <cellStyle name="Normal 12 8 4 3 2" xfId="20751"/>
    <cellStyle name="Normal 12 8 4 4" xfId="15616"/>
    <cellStyle name="Normal 12 8 5" xfId="2168"/>
    <cellStyle name="Normal 12 8 5 2" xfId="5414"/>
    <cellStyle name="Normal 12 8 5 2 2" xfId="11821"/>
    <cellStyle name="Normal 12 8 5 2 2 2" xfId="24209"/>
    <cellStyle name="Normal 12 8 5 2 3" xfId="17846"/>
    <cellStyle name="Normal 12 8 5 3" xfId="8336"/>
    <cellStyle name="Normal 12 8 5 3 2" xfId="20752"/>
    <cellStyle name="Normal 12 8 5 4" xfId="15617"/>
    <cellStyle name="Normal 12 8 6" xfId="2169"/>
    <cellStyle name="Normal 12 8 6 2" xfId="5415"/>
    <cellStyle name="Normal 12 8 6 2 2" xfId="11822"/>
    <cellStyle name="Normal 12 8 6 2 2 2" xfId="24210"/>
    <cellStyle name="Normal 12 8 6 2 3" xfId="17847"/>
    <cellStyle name="Normal 12 8 6 3" xfId="8337"/>
    <cellStyle name="Normal 12 8 6 3 2" xfId="20753"/>
    <cellStyle name="Normal 12 8 6 4" xfId="15618"/>
    <cellStyle name="Normal 12 8 7" xfId="2170"/>
    <cellStyle name="Normal 12 8 7 2" xfId="5416"/>
    <cellStyle name="Normal 12 8 7 2 2" xfId="11823"/>
    <cellStyle name="Normal 12 8 7 2 2 2" xfId="24211"/>
    <cellStyle name="Normal 12 8 7 2 3" xfId="17848"/>
    <cellStyle name="Normal 12 8 7 3" xfId="8338"/>
    <cellStyle name="Normal 12 8 7 3 2" xfId="20754"/>
    <cellStyle name="Normal 12 8 7 4" xfId="15619"/>
    <cellStyle name="Normal 12 8 8" xfId="2171"/>
    <cellStyle name="Normal 12 8 8 2" xfId="5417"/>
    <cellStyle name="Normal 12 8 8 2 2" xfId="11824"/>
    <cellStyle name="Normal 12 8 8 2 2 2" xfId="24212"/>
    <cellStyle name="Normal 12 8 8 2 3" xfId="17849"/>
    <cellStyle name="Normal 12 8 8 3" xfId="8339"/>
    <cellStyle name="Normal 12 8 8 3 2" xfId="20755"/>
    <cellStyle name="Normal 12 8 8 4" xfId="15620"/>
    <cellStyle name="Normal 12 8 9" xfId="2172"/>
    <cellStyle name="Normal 12 8 9 2" xfId="5418"/>
    <cellStyle name="Normal 12 8 9 2 2" xfId="11825"/>
    <cellStyle name="Normal 12 8 9 2 2 2" xfId="24213"/>
    <cellStyle name="Normal 12 8 9 2 3" xfId="17850"/>
    <cellStyle name="Normal 12 8 9 3" xfId="8340"/>
    <cellStyle name="Normal 12 8 9 3 2" xfId="20756"/>
    <cellStyle name="Normal 12 8 9 4" xfId="15621"/>
    <cellStyle name="Normal 12 8_Alumina Prices" xfId="2173"/>
    <cellStyle name="Normal 12 9" xfId="963"/>
    <cellStyle name="Normal 12 9 10" xfId="2174"/>
    <cellStyle name="Normal 12 9 10 2" xfId="5419"/>
    <cellStyle name="Normal 12 9 10 2 2" xfId="11826"/>
    <cellStyle name="Normal 12 9 10 2 2 2" xfId="24214"/>
    <cellStyle name="Normal 12 9 10 2 3" xfId="17851"/>
    <cellStyle name="Normal 12 9 10 3" xfId="8341"/>
    <cellStyle name="Normal 12 9 10 3 2" xfId="20757"/>
    <cellStyle name="Normal 12 9 10 4" xfId="15622"/>
    <cellStyle name="Normal 12 9 11" xfId="2175"/>
    <cellStyle name="Normal 12 9 11 2" xfId="5420"/>
    <cellStyle name="Normal 12 9 11 2 2" xfId="11827"/>
    <cellStyle name="Normal 12 9 11 2 2 2" xfId="24215"/>
    <cellStyle name="Normal 12 9 11 2 3" xfId="17852"/>
    <cellStyle name="Normal 12 9 11 3" xfId="8342"/>
    <cellStyle name="Normal 12 9 11 3 2" xfId="20758"/>
    <cellStyle name="Normal 12 9 11 4" xfId="15623"/>
    <cellStyle name="Normal 12 9 12" xfId="2176"/>
    <cellStyle name="Normal 12 9 12 2" xfId="5421"/>
    <cellStyle name="Normal 12 9 12 2 2" xfId="11828"/>
    <cellStyle name="Normal 12 9 12 2 2 2" xfId="24216"/>
    <cellStyle name="Normal 12 9 12 2 3" xfId="17853"/>
    <cellStyle name="Normal 12 9 12 3" xfId="8343"/>
    <cellStyle name="Normal 12 9 12 3 2" xfId="20759"/>
    <cellStyle name="Normal 12 9 12 4" xfId="15624"/>
    <cellStyle name="Normal 12 9 13" xfId="2177"/>
    <cellStyle name="Normal 12 9 13 2" xfId="5422"/>
    <cellStyle name="Normal 12 9 13 2 2" xfId="11829"/>
    <cellStyle name="Normal 12 9 13 2 2 2" xfId="24217"/>
    <cellStyle name="Normal 12 9 13 2 3" xfId="17854"/>
    <cellStyle name="Normal 12 9 13 3" xfId="8344"/>
    <cellStyle name="Normal 12 9 13 3 2" xfId="20760"/>
    <cellStyle name="Normal 12 9 13 4" xfId="15625"/>
    <cellStyle name="Normal 12 9 14" xfId="2178"/>
    <cellStyle name="Normal 12 9 14 2" xfId="5423"/>
    <cellStyle name="Normal 12 9 14 2 2" xfId="11830"/>
    <cellStyle name="Normal 12 9 14 2 2 2" xfId="24218"/>
    <cellStyle name="Normal 12 9 14 2 3" xfId="17855"/>
    <cellStyle name="Normal 12 9 14 3" xfId="8345"/>
    <cellStyle name="Normal 12 9 14 3 2" xfId="20761"/>
    <cellStyle name="Normal 12 9 14 4" xfId="15626"/>
    <cellStyle name="Normal 12 9 15" xfId="2179"/>
    <cellStyle name="Normal 12 9 15 2" xfId="5424"/>
    <cellStyle name="Normal 12 9 15 2 2" xfId="11831"/>
    <cellStyle name="Normal 12 9 15 2 2 2" xfId="24219"/>
    <cellStyle name="Normal 12 9 15 2 3" xfId="17856"/>
    <cellStyle name="Normal 12 9 15 3" xfId="8346"/>
    <cellStyle name="Normal 12 9 15 3 2" xfId="20762"/>
    <cellStyle name="Normal 12 9 15 4" xfId="15627"/>
    <cellStyle name="Normal 12 9 16" xfId="2180"/>
    <cellStyle name="Normal 12 9 16 2" xfId="5425"/>
    <cellStyle name="Normal 12 9 16 2 2" xfId="11832"/>
    <cellStyle name="Normal 12 9 16 2 2 2" xfId="24220"/>
    <cellStyle name="Normal 12 9 16 2 3" xfId="17857"/>
    <cellStyle name="Normal 12 9 16 3" xfId="8347"/>
    <cellStyle name="Normal 12 9 16 3 2" xfId="20763"/>
    <cellStyle name="Normal 12 9 16 4" xfId="15628"/>
    <cellStyle name="Normal 12 9 17" xfId="4417"/>
    <cellStyle name="Normal 12 9 17 2" xfId="11027"/>
    <cellStyle name="Normal 12 9 17 2 2" xfId="23415"/>
    <cellStyle name="Normal 12 9 17 3" xfId="16854"/>
    <cellStyle name="Normal 12 9 18" xfId="7340"/>
    <cellStyle name="Normal 12 9 18 2" xfId="19760"/>
    <cellStyle name="Normal 12 9 19" xfId="14625"/>
    <cellStyle name="Normal 12 9 2" xfId="2181"/>
    <cellStyle name="Normal 12 9 2 2" xfId="5426"/>
    <cellStyle name="Normal 12 9 2 2 2" xfId="10237"/>
    <cellStyle name="Normal 12 9 2 2 2 2" xfId="22638"/>
    <cellStyle name="Normal 12 9 2 2 3" xfId="17858"/>
    <cellStyle name="Normal 12 9 2 3" xfId="10532"/>
    <cellStyle name="Normal 12 9 2 3 2" xfId="22933"/>
    <cellStyle name="Normal 12 9 2 4" xfId="8348"/>
    <cellStyle name="Normal 12 9 2 4 2" xfId="20764"/>
    <cellStyle name="Normal 12 9 2 5" xfId="15629"/>
    <cellStyle name="Normal 12 9 2_LNG &amp; LPG rework" xfId="30147"/>
    <cellStyle name="Normal 12 9 3" xfId="2182"/>
    <cellStyle name="Normal 12 9 3 2" xfId="5427"/>
    <cellStyle name="Normal 12 9 3 2 2" xfId="10329"/>
    <cellStyle name="Normal 12 9 3 2 2 2" xfId="22730"/>
    <cellStyle name="Normal 12 9 3 2 3" xfId="17859"/>
    <cellStyle name="Normal 12 9 3 3" xfId="10719"/>
    <cellStyle name="Normal 12 9 3 3 2" xfId="23120"/>
    <cellStyle name="Normal 12 9 3 4" xfId="8349"/>
    <cellStyle name="Normal 12 9 3 4 2" xfId="20765"/>
    <cellStyle name="Normal 12 9 3 5" xfId="15630"/>
    <cellStyle name="Normal 12 9 3_LNG &amp; LPG rework" xfId="30146"/>
    <cellStyle name="Normal 12 9 4" xfId="2183"/>
    <cellStyle name="Normal 12 9 4 2" xfId="5428"/>
    <cellStyle name="Normal 12 9 4 2 2" xfId="11833"/>
    <cellStyle name="Normal 12 9 4 2 2 2" xfId="24221"/>
    <cellStyle name="Normal 12 9 4 2 3" xfId="17860"/>
    <cellStyle name="Normal 12 9 4 3" xfId="8350"/>
    <cellStyle name="Normal 12 9 4 3 2" xfId="20766"/>
    <cellStyle name="Normal 12 9 4 4" xfId="15631"/>
    <cellStyle name="Normal 12 9 5" xfId="2184"/>
    <cellStyle name="Normal 12 9 5 2" xfId="5429"/>
    <cellStyle name="Normal 12 9 5 2 2" xfId="11834"/>
    <cellStyle name="Normal 12 9 5 2 2 2" xfId="24222"/>
    <cellStyle name="Normal 12 9 5 2 3" xfId="17861"/>
    <cellStyle name="Normal 12 9 5 3" xfId="8351"/>
    <cellStyle name="Normal 12 9 5 3 2" xfId="20767"/>
    <cellStyle name="Normal 12 9 5 4" xfId="15632"/>
    <cellStyle name="Normal 12 9 6" xfId="2185"/>
    <cellStyle name="Normal 12 9 6 2" xfId="5430"/>
    <cellStyle name="Normal 12 9 6 2 2" xfId="11835"/>
    <cellStyle name="Normal 12 9 6 2 2 2" xfId="24223"/>
    <cellStyle name="Normal 12 9 6 2 3" xfId="17862"/>
    <cellStyle name="Normal 12 9 6 3" xfId="8352"/>
    <cellStyle name="Normal 12 9 6 3 2" xfId="20768"/>
    <cellStyle name="Normal 12 9 6 4" xfId="15633"/>
    <cellStyle name="Normal 12 9 7" xfId="2186"/>
    <cellStyle name="Normal 12 9 7 2" xfId="5431"/>
    <cellStyle name="Normal 12 9 7 2 2" xfId="11836"/>
    <cellStyle name="Normal 12 9 7 2 2 2" xfId="24224"/>
    <cellStyle name="Normal 12 9 7 2 3" xfId="17863"/>
    <cellStyle name="Normal 12 9 7 3" xfId="8353"/>
    <cellStyle name="Normal 12 9 7 3 2" xfId="20769"/>
    <cellStyle name="Normal 12 9 7 4" xfId="15634"/>
    <cellStyle name="Normal 12 9 8" xfId="2187"/>
    <cellStyle name="Normal 12 9 8 2" xfId="5432"/>
    <cellStyle name="Normal 12 9 8 2 2" xfId="11837"/>
    <cellStyle name="Normal 12 9 8 2 2 2" xfId="24225"/>
    <cellStyle name="Normal 12 9 8 2 3" xfId="17864"/>
    <cellStyle name="Normal 12 9 8 3" xfId="8354"/>
    <cellStyle name="Normal 12 9 8 3 2" xfId="20770"/>
    <cellStyle name="Normal 12 9 8 4" xfId="15635"/>
    <cellStyle name="Normal 12 9 9" xfId="2188"/>
    <cellStyle name="Normal 12 9 9 2" xfId="5433"/>
    <cellStyle name="Normal 12 9 9 2 2" xfId="11838"/>
    <cellStyle name="Normal 12 9 9 2 2 2" xfId="24226"/>
    <cellStyle name="Normal 12 9 9 2 3" xfId="17865"/>
    <cellStyle name="Normal 12 9 9 3" xfId="8355"/>
    <cellStyle name="Normal 12 9 9 3 2" xfId="20771"/>
    <cellStyle name="Normal 12 9 9 4" xfId="15636"/>
    <cellStyle name="Normal 12 9_Alumina Prices" xfId="2189"/>
    <cellStyle name="Normal 12_2015  Data" xfId="464"/>
    <cellStyle name="Normal 120" xfId="3427"/>
    <cellStyle name="Normal 120 2" xfId="3597"/>
    <cellStyle name="Normal 120 2 2" xfId="4340"/>
    <cellStyle name="Normal 120 2 2 2" xfId="28754"/>
    <cellStyle name="Normal 120 2 2 3" xfId="28078"/>
    <cellStyle name="Normal 120 2 3" xfId="28298"/>
    <cellStyle name="Normal 120 2 4" xfId="27622"/>
    <cellStyle name="Normal 120 3" xfId="26149"/>
    <cellStyle name="Normal 120 4" xfId="26360"/>
    <cellStyle name="Normal 121" xfId="3432"/>
    <cellStyle name="Normal 121 2" xfId="4288"/>
    <cellStyle name="Normal 121 2 2" xfId="28704"/>
    <cellStyle name="Normal 121 2 3" xfId="28028"/>
    <cellStyle name="Normal 121 3" xfId="26152"/>
    <cellStyle name="Normal 121 4" xfId="26361"/>
    <cellStyle name="Normal 122" xfId="3436"/>
    <cellStyle name="Normal 122 2" xfId="4290"/>
    <cellStyle name="Normal 122 2 2" xfId="28706"/>
    <cellStyle name="Normal 122 2 3" xfId="28030"/>
    <cellStyle name="Normal 122 3" xfId="26153"/>
    <cellStyle name="Normal 122 4" xfId="26362"/>
    <cellStyle name="Normal 123" xfId="3481"/>
    <cellStyle name="Normal 123 2" xfId="4304"/>
    <cellStyle name="Normal 123 2 2" xfId="28720"/>
    <cellStyle name="Normal 123 2 3" xfId="28044"/>
    <cellStyle name="Normal 123 3" xfId="26363"/>
    <cellStyle name="Normal 123 3 2" xfId="28256"/>
    <cellStyle name="Normal 123 4" xfId="27580"/>
    <cellStyle name="Normal 124" xfId="3474"/>
    <cellStyle name="Normal 124 2" xfId="4301"/>
    <cellStyle name="Normal 124 2 2" xfId="28717"/>
    <cellStyle name="Normal 124 2 3" xfId="28041"/>
    <cellStyle name="Normal 124 3" xfId="26364"/>
    <cellStyle name="Normal 124 3 2" xfId="28253"/>
    <cellStyle name="Normal 124 4" xfId="27577"/>
    <cellStyle name="Normal 125" xfId="3574"/>
    <cellStyle name="Normal 125 2" xfId="4324"/>
    <cellStyle name="Normal 125 2 2" xfId="28739"/>
    <cellStyle name="Normal 125 2 3" xfId="28063"/>
    <cellStyle name="Normal 125 3" xfId="26365"/>
    <cellStyle name="Normal 125 3 2" xfId="28282"/>
    <cellStyle name="Normal 125 4" xfId="27606"/>
    <cellStyle name="Normal 126" xfId="3577"/>
    <cellStyle name="Normal 126 2" xfId="4325"/>
    <cellStyle name="Normal 126 2 2" xfId="28740"/>
    <cellStyle name="Normal 126 2 3" xfId="28064"/>
    <cellStyle name="Normal 126 3" xfId="26366"/>
    <cellStyle name="Normal 126 3 2" xfId="28283"/>
    <cellStyle name="Normal 126 4" xfId="27607"/>
    <cellStyle name="Normal 127" xfId="3578"/>
    <cellStyle name="Normal 127 2" xfId="4326"/>
    <cellStyle name="Normal 127 2 2" xfId="28741"/>
    <cellStyle name="Normal 127 2 3" xfId="28065"/>
    <cellStyle name="Normal 127 3" xfId="26367"/>
    <cellStyle name="Normal 127 3 2" xfId="28284"/>
    <cellStyle name="Normal 127 4" xfId="27608"/>
    <cellStyle name="Normal 128" xfId="3555"/>
    <cellStyle name="Normal 128 2" xfId="4314"/>
    <cellStyle name="Normal 128 2 2" xfId="28729"/>
    <cellStyle name="Normal 128 2 3" xfId="28053"/>
    <cellStyle name="Normal 128 3" xfId="26368"/>
    <cellStyle name="Normal 128 3 2" xfId="28272"/>
    <cellStyle name="Normal 128 4" xfId="27596"/>
    <cellStyle name="Normal 129" xfId="3564"/>
    <cellStyle name="Normal 129 2" xfId="4320"/>
    <cellStyle name="Normal 129 2 2" xfId="28735"/>
    <cellStyle name="Normal 129 2 3" xfId="28059"/>
    <cellStyle name="Normal 129 3" xfId="26369"/>
    <cellStyle name="Normal 129 3 2" xfId="28278"/>
    <cellStyle name="Normal 129 4" xfId="27602"/>
    <cellStyle name="Normal 13" xfId="194"/>
    <cellStyle name="Normal 13 10" xfId="2190"/>
    <cellStyle name="Normal 13 10 2" xfId="26370"/>
    <cellStyle name="Normal 13 11" xfId="964"/>
    <cellStyle name="Normal 13 11 2" xfId="4267"/>
    <cellStyle name="Normal 13 11 2 2" xfId="28686"/>
    <cellStyle name="Normal 13 11 2 3" xfId="28010"/>
    <cellStyle name="Normal 13 11 3" xfId="26371"/>
    <cellStyle name="Normal 13 12" xfId="3653"/>
    <cellStyle name="Normal 13 12 2" xfId="28354"/>
    <cellStyle name="Normal 13 12 3" xfId="27678"/>
    <cellStyle name="Normal 13 13" xfId="4027"/>
    <cellStyle name="Normal 13 14" xfId="850"/>
    <cellStyle name="Normal 13 15" xfId="13946"/>
    <cellStyle name="Normal 13 16" xfId="25863"/>
    <cellStyle name="Normal 13 17" xfId="28852"/>
    <cellStyle name="Normal 13 2" xfId="465"/>
    <cellStyle name="Normal 13 2 2" xfId="2191"/>
    <cellStyle name="Normal 13 2 2 2" xfId="3655"/>
    <cellStyle name="Normal 13 2 2 2 2" xfId="28356"/>
    <cellStyle name="Normal 13 2 2 2 3" xfId="27680"/>
    <cellStyle name="Normal 13 2 2 3" xfId="25964"/>
    <cellStyle name="Normal 13 2 3" xfId="3654"/>
    <cellStyle name="Normal 13 2 3 2" xfId="28355"/>
    <cellStyle name="Normal 13 2 3 3" xfId="27679"/>
    <cellStyle name="Normal 13 2 4" xfId="4042"/>
    <cellStyle name="Normal 13 2 5" xfId="965"/>
    <cellStyle name="Normal 13 2 5 2" xfId="28153"/>
    <cellStyle name="Normal 13 2 5 3" xfId="27478"/>
    <cellStyle name="Normal 13 2 6" xfId="25868"/>
    <cellStyle name="Normal 13 2_Base Metals Prices" xfId="2192"/>
    <cellStyle name="Normal 13 3" xfId="966"/>
    <cellStyle name="Normal 13 3 2" xfId="967"/>
    <cellStyle name="Normal 13 3 2 2" xfId="3657"/>
    <cellStyle name="Normal 13 3 2 2 2" xfId="28358"/>
    <cellStyle name="Normal 13 3 2 2 3" xfId="27682"/>
    <cellStyle name="Normal 13 3 2 3" xfId="25966"/>
    <cellStyle name="Normal 13 3 3" xfId="3656"/>
    <cellStyle name="Normal 13 3 3 2" xfId="28357"/>
    <cellStyle name="Normal 13 3 3 3" xfId="27681"/>
    <cellStyle name="Normal 13 3 4" xfId="25870"/>
    <cellStyle name="Normal 13 3_Base Metals Prices" xfId="2193"/>
    <cellStyle name="Normal 13 4" xfId="968"/>
    <cellStyle name="Normal 13 5" xfId="969"/>
    <cellStyle name="Normal 13 5 2" xfId="2194"/>
    <cellStyle name="Normal 13 5 2 2" xfId="3659"/>
    <cellStyle name="Normal 13 5 2 2 2" xfId="28360"/>
    <cellStyle name="Normal 13 5 2 2 3" xfId="27684"/>
    <cellStyle name="Normal 13 5 2 3" xfId="25973"/>
    <cellStyle name="Normal 13 5 3" xfId="3658"/>
    <cellStyle name="Normal 13 5 3 2" xfId="28359"/>
    <cellStyle name="Normal 13 5 3 3" xfId="27683"/>
    <cellStyle name="Normal 13 5 4" xfId="25889"/>
    <cellStyle name="Normal 13 5_Base Metals Prices" xfId="2195"/>
    <cellStyle name="Normal 13 6" xfId="2196"/>
    <cellStyle name="Normal 13 6 2" xfId="2197"/>
    <cellStyle name="Normal 13 6 2 2" xfId="3661"/>
    <cellStyle name="Normal 13 6 2 2 2" xfId="28362"/>
    <cellStyle name="Normal 13 6 2 2 3" xfId="27686"/>
    <cellStyle name="Normal 13 6 2 3" xfId="25981"/>
    <cellStyle name="Normal 13 6 3" xfId="3660"/>
    <cellStyle name="Normal 13 6 3 2" xfId="28361"/>
    <cellStyle name="Normal 13 6 3 3" xfId="27685"/>
    <cellStyle name="Normal 13 6 4" xfId="25897"/>
    <cellStyle name="Normal 13 6_Gold Price" xfId="2198"/>
    <cellStyle name="Normal 13 7" xfId="2199"/>
    <cellStyle name="Normal 13 7 2" xfId="2200"/>
    <cellStyle name="Normal 13 7 2 2" xfId="3663"/>
    <cellStyle name="Normal 13 7 2 2 2" xfId="28364"/>
    <cellStyle name="Normal 13 7 2 2 3" xfId="27688"/>
    <cellStyle name="Normal 13 7 2 3" xfId="25983"/>
    <cellStyle name="Normal 13 7 3" xfId="3662"/>
    <cellStyle name="Normal 13 7 3 2" xfId="28363"/>
    <cellStyle name="Normal 13 7 3 3" xfId="27687"/>
    <cellStyle name="Normal 13 7 4" xfId="25899"/>
    <cellStyle name="Normal 13 7_Base Metals Prices" xfId="2201"/>
    <cellStyle name="Normal 13 8" xfId="2202"/>
    <cellStyle name="Normal 13 8 2" xfId="3664"/>
    <cellStyle name="Normal 13 8 2 2" xfId="28365"/>
    <cellStyle name="Normal 13 8 2 3" xfId="27689"/>
    <cellStyle name="Normal 13 8 3" xfId="25900"/>
    <cellStyle name="Normal 13 9" xfId="2203"/>
    <cellStyle name="Normal 13 9 2" xfId="3468"/>
    <cellStyle name="Normal 13 9 2 2" xfId="4299"/>
    <cellStyle name="Normal 13 9 2 2 2" xfId="28715"/>
    <cellStyle name="Normal 13 9 2 2 3" xfId="28039"/>
    <cellStyle name="Normal 13 9 2 3" xfId="28251"/>
    <cellStyle name="Normal 13 9 2 4" xfId="27575"/>
    <cellStyle name="Normal 13 9 3" xfId="3925"/>
    <cellStyle name="Normal 13 9 3 2" xfId="28602"/>
    <cellStyle name="Normal 13 9 3 3" xfId="27926"/>
    <cellStyle name="Normal 13 9 4" xfId="25960"/>
    <cellStyle name="Normal 13_Data - Monthly Commodity Prices" xfId="30029"/>
    <cellStyle name="Normal 130" xfId="3459"/>
    <cellStyle name="Normal 130 2" xfId="4298"/>
    <cellStyle name="Normal 130 2 2" xfId="28714"/>
    <cellStyle name="Normal 130 2 3" xfId="28038"/>
    <cellStyle name="Normal 130 3" xfId="26372"/>
    <cellStyle name="Normal 130 3 2" xfId="28249"/>
    <cellStyle name="Normal 130 4" xfId="27573"/>
    <cellStyle name="Normal 131" xfId="3447"/>
    <cellStyle name="Normal 131 2" xfId="4294"/>
    <cellStyle name="Normal 131 2 2" xfId="28710"/>
    <cellStyle name="Normal 131 2 3" xfId="28034"/>
    <cellStyle name="Normal 131 3" xfId="26373"/>
    <cellStyle name="Normal 131 3 2" xfId="28242"/>
    <cellStyle name="Normal 131 4" xfId="27566"/>
    <cellStyle name="Normal 132" xfId="3579"/>
    <cellStyle name="Normal 132 2" xfId="4327"/>
    <cellStyle name="Normal 132 2 2" xfId="28742"/>
    <cellStyle name="Normal 132 2 3" xfId="28066"/>
    <cellStyle name="Normal 132 3" xfId="26374"/>
    <cellStyle name="Normal 132 3 2" xfId="28285"/>
    <cellStyle name="Normal 132 4" xfId="27609"/>
    <cellStyle name="Normal 133" xfId="3560"/>
    <cellStyle name="Normal 133 2" xfId="4318"/>
    <cellStyle name="Normal 133 2 2" xfId="28733"/>
    <cellStyle name="Normal 133 2 3" xfId="28057"/>
    <cellStyle name="Normal 133 3" xfId="26375"/>
    <cellStyle name="Normal 133 3 2" xfId="28276"/>
    <cellStyle name="Normal 133 4" xfId="27600"/>
    <cellStyle name="Normal 134" xfId="3563"/>
    <cellStyle name="Normal 134 2" xfId="4319"/>
    <cellStyle name="Normal 134 2 2" xfId="28734"/>
    <cellStyle name="Normal 134 2 3" xfId="28058"/>
    <cellStyle name="Normal 134 3" xfId="26376"/>
    <cellStyle name="Normal 134 3 2" xfId="28277"/>
    <cellStyle name="Normal 134 4" xfId="27601"/>
    <cellStyle name="Normal 135" xfId="3583"/>
    <cellStyle name="Normal 135 2" xfId="4330"/>
    <cellStyle name="Normal 135 2 2" xfId="28745"/>
    <cellStyle name="Normal 135 2 3" xfId="28069"/>
    <cellStyle name="Normal 135 3" xfId="26377"/>
    <cellStyle name="Normal 135 3 2" xfId="28288"/>
    <cellStyle name="Normal 135 4" xfId="27612"/>
    <cellStyle name="Normal 136" xfId="3473"/>
    <cellStyle name="Normal 136 2" xfId="4300"/>
    <cellStyle name="Normal 136 2 2" xfId="28716"/>
    <cellStyle name="Normal 136 2 3" xfId="28040"/>
    <cellStyle name="Normal 136 3" xfId="26378"/>
    <cellStyle name="Normal 136 3 2" xfId="28252"/>
    <cellStyle name="Normal 136 4" xfId="27576"/>
    <cellStyle name="Normal 137" xfId="3584"/>
    <cellStyle name="Normal 137 2" xfId="4331"/>
    <cellStyle name="Normal 137 2 2" xfId="28746"/>
    <cellStyle name="Normal 137 2 3" xfId="28070"/>
    <cellStyle name="Normal 137 3" xfId="26379"/>
    <cellStyle name="Normal 137 3 2" xfId="28289"/>
    <cellStyle name="Normal 137 4" xfId="27613"/>
    <cellStyle name="Normal 138" xfId="3557"/>
    <cellStyle name="Normal 138 2" xfId="4315"/>
    <cellStyle name="Normal 138 2 2" xfId="28730"/>
    <cellStyle name="Normal 138 2 3" xfId="28054"/>
    <cellStyle name="Normal 138 3" xfId="26380"/>
    <cellStyle name="Normal 138 3 2" xfId="28273"/>
    <cellStyle name="Normal 138 4" xfId="27597"/>
    <cellStyle name="Normal 139" xfId="3581"/>
    <cellStyle name="Normal 139 2" xfId="4329"/>
    <cellStyle name="Normal 139 2 2" xfId="28744"/>
    <cellStyle name="Normal 139 2 3" xfId="28068"/>
    <cellStyle name="Normal 139 3" xfId="26381"/>
    <cellStyle name="Normal 139 3 2" xfId="28287"/>
    <cellStyle name="Normal 139 4" xfId="27611"/>
    <cellStyle name="Normal 14" xfId="466"/>
    <cellStyle name="Normal 14 2" xfId="971"/>
    <cellStyle name="Normal 14 2 2" xfId="26383"/>
    <cellStyle name="Normal 14 2 2 2" xfId="26384"/>
    <cellStyle name="Normal 14 2 2 2 2" xfId="26385"/>
    <cellStyle name="Normal 14 2 2 2_LNG &amp; LPG rework" xfId="30143"/>
    <cellStyle name="Normal 14 2 2 3" xfId="26386"/>
    <cellStyle name="Normal 14 2 2_LNG &amp; LPG rework" xfId="30144"/>
    <cellStyle name="Normal 14 2 3" xfId="26387"/>
    <cellStyle name="Normal 14 2 3 2" xfId="26388"/>
    <cellStyle name="Normal 14 2 3_LNG &amp; LPG rework" xfId="30383"/>
    <cellStyle name="Normal 14 2 4" xfId="26389"/>
    <cellStyle name="Normal 14 2 5" xfId="26390"/>
    <cellStyle name="Normal 14 2 6" xfId="26382"/>
    <cellStyle name="Normal 14 2_LNG &amp; LPG rework" xfId="30145"/>
    <cellStyle name="Normal 14 3" xfId="970"/>
    <cellStyle name="Normal 14 3 2" xfId="3926"/>
    <cellStyle name="Normal 14 3 2 2" xfId="26393"/>
    <cellStyle name="Normal 14 3 2 2 2" xfId="26394"/>
    <cellStyle name="Normal 14 3 2 2 3" xfId="28603"/>
    <cellStyle name="Normal 14 3 2 2_LNG &amp; LPG rework" xfId="30279"/>
    <cellStyle name="Normal 14 3 2 3" xfId="26395"/>
    <cellStyle name="Normal 14 3 2 4" xfId="26392"/>
    <cellStyle name="Normal 14 3 2 5" xfId="27927"/>
    <cellStyle name="Normal 14 3 2_LNG &amp; LPG rework" xfId="30142"/>
    <cellStyle name="Normal 14 3 3" xfId="25961"/>
    <cellStyle name="Normal 14 3 3 2" xfId="26397"/>
    <cellStyle name="Normal 14 3 3 3" xfId="26396"/>
    <cellStyle name="Normal 14 3 3_LNG &amp; LPG rework" xfId="30281"/>
    <cellStyle name="Normal 14 3 4" xfId="26398"/>
    <cellStyle name="Normal 14 3 5" xfId="26399"/>
    <cellStyle name="Normal 14 3 6" xfId="26391"/>
    <cellStyle name="Normal 14 3_LNG &amp; LPG rework" xfId="30280"/>
    <cellStyle name="Normal 14 4" xfId="3665"/>
    <cellStyle name="Normal 14 4 2" xfId="26401"/>
    <cellStyle name="Normal 14 4 2 2" xfId="26402"/>
    <cellStyle name="Normal 14 4 2 3" xfId="28366"/>
    <cellStyle name="Normal 14 4 2_LNG &amp; LPG rework" xfId="30141"/>
    <cellStyle name="Normal 14 4 3" xfId="26403"/>
    <cellStyle name="Normal 14 4 4" xfId="26404"/>
    <cellStyle name="Normal 14 4 5" xfId="26400"/>
    <cellStyle name="Normal 14 4 6" xfId="27690"/>
    <cellStyle name="Normal 14 4_LNG &amp; LPG rework" xfId="30282"/>
    <cellStyle name="Normal 14 5" xfId="4043"/>
    <cellStyle name="Normal 14 5 2" xfId="26406"/>
    <cellStyle name="Normal 14 5 3" xfId="26405"/>
    <cellStyle name="Normal 14 5_LNG &amp; LPG rework" xfId="30186"/>
    <cellStyle name="Normal 14 6" xfId="851"/>
    <cellStyle name="Normal 14 6 2" xfId="26407"/>
    <cellStyle name="Normal 14 7" xfId="25865"/>
    <cellStyle name="Normal 14_Data - Monthly Commodity Prices" xfId="30028"/>
    <cellStyle name="Normal 140" xfId="3587"/>
    <cellStyle name="Normal 140 2" xfId="26408"/>
    <cellStyle name="Normal 140 2 2" xfId="28290"/>
    <cellStyle name="Normal 140 3" xfId="27614"/>
    <cellStyle name="Normal 141" xfId="3591"/>
    <cellStyle name="Normal 141 2" xfId="4334"/>
    <cellStyle name="Normal 141 2 2" xfId="28748"/>
    <cellStyle name="Normal 141 2 3" xfId="28072"/>
    <cellStyle name="Normal 141 3" xfId="26409"/>
    <cellStyle name="Normal 141 3 2" xfId="28292"/>
    <cellStyle name="Normal 141 4" xfId="27616"/>
    <cellStyle name="Normal 142" xfId="3596"/>
    <cellStyle name="Normal 142 2" xfId="4339"/>
    <cellStyle name="Normal 142 2 2" xfId="28753"/>
    <cellStyle name="Normal 142 2 3" xfId="28077"/>
    <cellStyle name="Normal 142 3" xfId="26410"/>
    <cellStyle name="Normal 142 3 2" xfId="28297"/>
    <cellStyle name="Normal 142 4" xfId="27621"/>
    <cellStyle name="Normal 143" xfId="3594"/>
    <cellStyle name="Normal 143 2" xfId="4337"/>
    <cellStyle name="Normal 143 2 2" xfId="28751"/>
    <cellStyle name="Normal 143 2 3" xfId="28075"/>
    <cellStyle name="Normal 143 3" xfId="26411"/>
    <cellStyle name="Normal 143 3 2" xfId="28295"/>
    <cellStyle name="Normal 143 4" xfId="27619"/>
    <cellStyle name="Normal 144" xfId="3837"/>
    <cellStyle name="Normal 144 2" xfId="4341"/>
    <cellStyle name="Normal 144 2 2" xfId="28755"/>
    <cellStyle name="Normal 144 2 3" xfId="28079"/>
    <cellStyle name="Normal 144 3" xfId="26412"/>
    <cellStyle name="Normal 144 3 2" xfId="28519"/>
    <cellStyle name="Normal 144 4" xfId="27843"/>
    <cellStyle name="Normal 145" xfId="3839"/>
    <cellStyle name="Normal 145 2" xfId="4342"/>
    <cellStyle name="Normal 145 2 2" xfId="28756"/>
    <cellStyle name="Normal 145 2 3" xfId="28080"/>
    <cellStyle name="Normal 145 3" xfId="26413"/>
    <cellStyle name="Normal 145 3 2" xfId="28521"/>
    <cellStyle name="Normal 145 4" xfId="27845"/>
    <cellStyle name="Normal 146" xfId="3847"/>
    <cellStyle name="Normal 146 2" xfId="26414"/>
    <cellStyle name="Normal 146 2 2" xfId="28529"/>
    <cellStyle name="Normal 146 3" xfId="27853"/>
    <cellStyle name="Normal 147" xfId="3864"/>
    <cellStyle name="Normal 147 2" xfId="26415"/>
    <cellStyle name="Normal 147 2 2" xfId="28546"/>
    <cellStyle name="Normal 147 3" xfId="27870"/>
    <cellStyle name="Normal 148" xfId="3865"/>
    <cellStyle name="Normal 148 2" xfId="26416"/>
    <cellStyle name="Normal 148 2 2" xfId="28547"/>
    <cellStyle name="Normal 148 3" xfId="27871"/>
    <cellStyle name="Normal 149" xfId="3866"/>
    <cellStyle name="Normal 149 2" xfId="26417"/>
    <cellStyle name="Normal 149 2 2" xfId="28548"/>
    <cellStyle name="Normal 149 3" xfId="27872"/>
    <cellStyle name="Normal 15" xfId="467"/>
    <cellStyle name="Normal 15 2" xfId="973"/>
    <cellStyle name="Normal 15 3" xfId="972"/>
    <cellStyle name="Normal 15 3 2" xfId="3927"/>
    <cellStyle name="Normal 15 3 2 2" xfId="28604"/>
    <cellStyle name="Normal 15 3 2 3" xfId="27928"/>
    <cellStyle name="Normal 15 3 3" xfId="25962"/>
    <cellStyle name="Normal 15 4" xfId="3666"/>
    <cellStyle name="Normal 15 4 2" xfId="26418"/>
    <cellStyle name="Normal 15 4 2 2" xfId="28367"/>
    <cellStyle name="Normal 15 4 3" xfId="27691"/>
    <cellStyle name="Normal 15 5" xfId="4044"/>
    <cellStyle name="Normal 15 5 2" xfId="26419"/>
    <cellStyle name="Normal 15 6" xfId="852"/>
    <cellStyle name="Normal 15 7" xfId="25866"/>
    <cellStyle name="Normal 15_Data - Monthly Commodity Prices" xfId="30030"/>
    <cellStyle name="Normal 150" xfId="3850"/>
    <cellStyle name="Normal 150 2" xfId="26420"/>
    <cellStyle name="Normal 150 2 2" xfId="28532"/>
    <cellStyle name="Normal 150 3" xfId="27856"/>
    <cellStyle name="Normal 151" xfId="3843"/>
    <cellStyle name="Normal 151 2" xfId="26421"/>
    <cellStyle name="Normal 151 2 2" xfId="28525"/>
    <cellStyle name="Normal 151 3" xfId="27849"/>
    <cellStyle name="Normal 152" xfId="3869"/>
    <cellStyle name="Normal 152 2" xfId="26422"/>
    <cellStyle name="Normal 152 2 2" xfId="28551"/>
    <cellStyle name="Normal 152 3" xfId="27875"/>
    <cellStyle name="Normal 153" xfId="3871"/>
    <cellStyle name="Normal 153 2" xfId="26423"/>
    <cellStyle name="Normal 153 2 2" xfId="28553"/>
    <cellStyle name="Normal 153 3" xfId="27877"/>
    <cellStyle name="Normal 154" xfId="3873"/>
    <cellStyle name="Normal 154 2" xfId="26424"/>
    <cellStyle name="Normal 154 2 2" xfId="28555"/>
    <cellStyle name="Normal 154 3" xfId="27879"/>
    <cellStyle name="Normal 155" xfId="3875"/>
    <cellStyle name="Normal 155 2" xfId="26425"/>
    <cellStyle name="Normal 155 2 2" xfId="28557"/>
    <cellStyle name="Normal 155 3" xfId="27881"/>
    <cellStyle name="Normal 156" xfId="3878"/>
    <cellStyle name="Normal 156 2" xfId="26426"/>
    <cellStyle name="Normal 156 2 2" xfId="28560"/>
    <cellStyle name="Normal 156 3" xfId="27884"/>
    <cellStyle name="Normal 157" xfId="3880"/>
    <cellStyle name="Normal 157 2" xfId="26427"/>
    <cellStyle name="Normal 157 2 2" xfId="28562"/>
    <cellStyle name="Normal 157 3" xfId="27886"/>
    <cellStyle name="Normal 158" xfId="3887"/>
    <cellStyle name="Normal 158 2" xfId="26428"/>
    <cellStyle name="Normal 158 2 2" xfId="28566"/>
    <cellStyle name="Normal 158 3" xfId="27890"/>
    <cellStyle name="Normal 159" xfId="3884"/>
    <cellStyle name="Normal 159 2" xfId="26429"/>
    <cellStyle name="Normal 159 2 2" xfId="28563"/>
    <cellStyle name="Normal 159 3" xfId="27887"/>
    <cellStyle name="Normal 16" xfId="468"/>
    <cellStyle name="Normal 16 10" xfId="3561"/>
    <cellStyle name="Normal 16 11" xfId="4045"/>
    <cellStyle name="Normal 16 12" xfId="860"/>
    <cellStyle name="Normal 16 2" xfId="892"/>
    <cellStyle name="Normal 16 2 2" xfId="2204"/>
    <cellStyle name="Normal 16 2_Historic Nickel Prices" xfId="2205"/>
    <cellStyle name="Normal 16 3" xfId="974"/>
    <cellStyle name="Normal 16 4" xfId="3439"/>
    <cellStyle name="Normal 16 4 2" xfId="26430"/>
    <cellStyle name="Normal 16 5" xfId="3544"/>
    <cellStyle name="Normal 16 6" xfId="3434"/>
    <cellStyle name="Normal 16 7" xfId="3453"/>
    <cellStyle name="Normal 16 8" xfId="3543"/>
    <cellStyle name="Normal 16 9" xfId="3573"/>
    <cellStyle name="Normal 16_Data - Monthly Commodity Prices" xfId="30032"/>
    <cellStyle name="Normal 160" xfId="3900"/>
    <cellStyle name="Normal 160 2" xfId="26431"/>
    <cellStyle name="Normal 160 2 2" xfId="28577"/>
    <cellStyle name="Normal 160 3" xfId="27901"/>
    <cellStyle name="Normal 161" xfId="3891"/>
    <cellStyle name="Normal 161 2" xfId="26432"/>
    <cellStyle name="Normal 161 2 2" xfId="28569"/>
    <cellStyle name="Normal 161 3" xfId="27893"/>
    <cellStyle name="Normal 162" xfId="3905"/>
    <cellStyle name="Normal 162 2" xfId="26433"/>
    <cellStyle name="Normal 162 2 2" xfId="28582"/>
    <cellStyle name="Normal 162 3" xfId="27906"/>
    <cellStyle name="Normal 163" xfId="3902"/>
    <cellStyle name="Normal 163 2" xfId="26434"/>
    <cellStyle name="Normal 163 2 2" xfId="28579"/>
    <cellStyle name="Normal 163 3" xfId="27903"/>
    <cellStyle name="Normal 164" xfId="3909"/>
    <cellStyle name="Normal 164 2" xfId="26435"/>
    <cellStyle name="Normal 164 2 2" xfId="28586"/>
    <cellStyle name="Normal 164 3" xfId="27910"/>
    <cellStyle name="Normal 165" xfId="3896"/>
    <cellStyle name="Normal 165 2" xfId="26437"/>
    <cellStyle name="Normal 165 2 2" xfId="26438"/>
    <cellStyle name="Normal 165 2 2 2" xfId="26439"/>
    <cellStyle name="Normal 165 2 2 2 2" xfId="26440"/>
    <cellStyle name="Normal 165 2 2 2_LNG &amp; LPG rework" xfId="30384"/>
    <cellStyle name="Normal 165 2 2 3" xfId="26441"/>
    <cellStyle name="Normal 165 2 2_LNG &amp; LPG rework" xfId="30138"/>
    <cellStyle name="Normal 165 2 3" xfId="26442"/>
    <cellStyle name="Normal 165 2 3 2" xfId="26443"/>
    <cellStyle name="Normal 165 2 3_LNG &amp; LPG rework" xfId="30137"/>
    <cellStyle name="Normal 165 2 4" xfId="26444"/>
    <cellStyle name="Normal 165 2 5" xfId="28573"/>
    <cellStyle name="Normal 165 2_LNG &amp; LPG rework" xfId="30139"/>
    <cellStyle name="Normal 165 3" xfId="26445"/>
    <cellStyle name="Normal 165 3 2" xfId="26446"/>
    <cellStyle name="Normal 165 3 2 2" xfId="26447"/>
    <cellStyle name="Normal 165 3 2 2 2" xfId="26448"/>
    <cellStyle name="Normal 165 3 2 2_LNG &amp; LPG rework" xfId="30134"/>
    <cellStyle name="Normal 165 3 2 3" xfId="26449"/>
    <cellStyle name="Normal 165 3 2_LNG &amp; LPG rework" xfId="30135"/>
    <cellStyle name="Normal 165 3 3" xfId="26450"/>
    <cellStyle name="Normal 165 3 3 2" xfId="26451"/>
    <cellStyle name="Normal 165 3 3_LNG &amp; LPG rework" xfId="30133"/>
    <cellStyle name="Normal 165 3 4" xfId="26452"/>
    <cellStyle name="Normal 165 3_LNG &amp; LPG rework" xfId="30136"/>
    <cellStyle name="Normal 165 4" xfId="26453"/>
    <cellStyle name="Normal 165 4 2" xfId="26454"/>
    <cellStyle name="Normal 165 4 2 2" xfId="26455"/>
    <cellStyle name="Normal 165 4 2_LNG &amp; LPG rework" xfId="30131"/>
    <cellStyle name="Normal 165 4 3" xfId="26456"/>
    <cellStyle name="Normal 165 4_LNG &amp; LPG rework" xfId="30132"/>
    <cellStyle name="Normal 165 5" xfId="26457"/>
    <cellStyle name="Normal 165 5 2" xfId="26458"/>
    <cellStyle name="Normal 165 5_LNG &amp; LPG rework" xfId="30130"/>
    <cellStyle name="Normal 165 6" xfId="26459"/>
    <cellStyle name="Normal 165 7" xfId="26436"/>
    <cellStyle name="Normal 165 8" xfId="27897"/>
    <cellStyle name="Normal 165_LNG &amp; LPG rework" xfId="30140"/>
    <cellStyle name="Normal 166" xfId="3908"/>
    <cellStyle name="Normal 166 2" xfId="26461"/>
    <cellStyle name="Normal 166 2 2" xfId="26462"/>
    <cellStyle name="Normal 166 2 2 2" xfId="26463"/>
    <cellStyle name="Normal 166 2 2 2 2" xfId="26464"/>
    <cellStyle name="Normal 166 2 2 2_LNG &amp; LPG rework" xfId="30126"/>
    <cellStyle name="Normal 166 2 2 3" xfId="26465"/>
    <cellStyle name="Normal 166 2 2_LNG &amp; LPG rework" xfId="30127"/>
    <cellStyle name="Normal 166 2 3" xfId="26466"/>
    <cellStyle name="Normal 166 2 3 2" xfId="26467"/>
    <cellStyle name="Normal 166 2 3_LNG &amp; LPG rework" xfId="30283"/>
    <cellStyle name="Normal 166 2 4" xfId="26468"/>
    <cellStyle name="Normal 166 2 5" xfId="28585"/>
    <cellStyle name="Normal 166 2_LNG &amp; LPG rework" xfId="30128"/>
    <cellStyle name="Normal 166 3" xfId="26469"/>
    <cellStyle name="Normal 166 3 2" xfId="26470"/>
    <cellStyle name="Normal 166 3 2 2" xfId="26471"/>
    <cellStyle name="Normal 166 3 2 2 2" xfId="26472"/>
    <cellStyle name="Normal 166 3 2 2_LNG &amp; LPG rework" xfId="30285"/>
    <cellStyle name="Normal 166 3 2 3" xfId="26473"/>
    <cellStyle name="Normal 166 3 2_LNG &amp; LPG rework" xfId="30284"/>
    <cellStyle name="Normal 166 3 3" xfId="26474"/>
    <cellStyle name="Normal 166 3 3 2" xfId="26475"/>
    <cellStyle name="Normal 166 3 3_LNG &amp; LPG rework" xfId="30287"/>
    <cellStyle name="Normal 166 3 4" xfId="26476"/>
    <cellStyle name="Normal 166 3_LNG &amp; LPG rework" xfId="30286"/>
    <cellStyle name="Normal 166 4" xfId="26477"/>
    <cellStyle name="Normal 166 4 2" xfId="26478"/>
    <cellStyle name="Normal 166 4 2 2" xfId="26479"/>
    <cellStyle name="Normal 166 4 2_LNG &amp; LPG rework" xfId="30289"/>
    <cellStyle name="Normal 166 4 3" xfId="26480"/>
    <cellStyle name="Normal 166 4_LNG &amp; LPG rework" xfId="30288"/>
    <cellStyle name="Normal 166 5" xfId="26481"/>
    <cellStyle name="Normal 166 5 2" xfId="26482"/>
    <cellStyle name="Normal 166 5_LNG &amp; LPG rework" xfId="30290"/>
    <cellStyle name="Normal 166 6" xfId="26483"/>
    <cellStyle name="Normal 166 7" xfId="26460"/>
    <cellStyle name="Normal 166 8" xfId="27909"/>
    <cellStyle name="Normal 166_LNG &amp; LPG rework" xfId="30129"/>
    <cellStyle name="Normal 167" xfId="3911"/>
    <cellStyle name="Normal 167 2" xfId="26485"/>
    <cellStyle name="Normal 167 2 2" xfId="26486"/>
    <cellStyle name="Normal 167 2 2 2" xfId="26487"/>
    <cellStyle name="Normal 167 2 2 2 2" xfId="26488"/>
    <cellStyle name="Normal 167 2 2 2_LNG &amp; LPG rework" xfId="30293"/>
    <cellStyle name="Normal 167 2 2 3" xfId="26489"/>
    <cellStyle name="Normal 167 2 2_LNG &amp; LPG rework" xfId="30292"/>
    <cellStyle name="Normal 167 2 3" xfId="26490"/>
    <cellStyle name="Normal 167 2 3 2" xfId="26491"/>
    <cellStyle name="Normal 167 2 3_LNG &amp; LPG rework" xfId="30295"/>
    <cellStyle name="Normal 167 2 4" xfId="26492"/>
    <cellStyle name="Normal 167 2 5" xfId="28588"/>
    <cellStyle name="Normal 167 2_LNG &amp; LPG rework" xfId="30294"/>
    <cellStyle name="Normal 167 3" xfId="26493"/>
    <cellStyle name="Normal 167 3 2" xfId="26494"/>
    <cellStyle name="Normal 167 3 2 2" xfId="26495"/>
    <cellStyle name="Normal 167 3 2 2 2" xfId="26496"/>
    <cellStyle name="Normal 167 3 2 2_LNG &amp; LPG rework" xfId="30380"/>
    <cellStyle name="Normal 167 3 2 3" xfId="26497"/>
    <cellStyle name="Normal 167 3 2_LNG &amp; LPG rework" xfId="30297"/>
    <cellStyle name="Normal 167 3 3" xfId="26498"/>
    <cellStyle name="Normal 167 3 3 2" xfId="26499"/>
    <cellStyle name="Normal 167 3 3_LNG &amp; LPG rework" xfId="30298"/>
    <cellStyle name="Normal 167 3 4" xfId="26500"/>
    <cellStyle name="Normal 167 3_LNG &amp; LPG rework" xfId="30296"/>
    <cellStyle name="Normal 167 4" xfId="26501"/>
    <cellStyle name="Normal 167 4 2" xfId="26502"/>
    <cellStyle name="Normal 167 4 2 2" xfId="26503"/>
    <cellStyle name="Normal 167 4 2_LNG &amp; LPG rework" xfId="30299"/>
    <cellStyle name="Normal 167 4 3" xfId="26504"/>
    <cellStyle name="Normal 167 4_LNG &amp; LPG rework" xfId="30300"/>
    <cellStyle name="Normal 167 5" xfId="26505"/>
    <cellStyle name="Normal 167 5 2" xfId="26506"/>
    <cellStyle name="Normal 167 5_LNG &amp; LPG rework" xfId="30301"/>
    <cellStyle name="Normal 167 6" xfId="26507"/>
    <cellStyle name="Normal 167 7" xfId="26484"/>
    <cellStyle name="Normal 167 8" xfId="27912"/>
    <cellStyle name="Normal 167_LNG &amp; LPG rework" xfId="30291"/>
    <cellStyle name="Normal 168" xfId="3912"/>
    <cellStyle name="Normal 168 2" xfId="26509"/>
    <cellStyle name="Normal 168 2 2" xfId="26510"/>
    <cellStyle name="Normal 168 2 2 2" xfId="26511"/>
    <cellStyle name="Normal 168 2 2 2 2" xfId="26512"/>
    <cellStyle name="Normal 168 2 2 2_LNG &amp; LPG rework" xfId="30304"/>
    <cellStyle name="Normal 168 2 2 3" xfId="26513"/>
    <cellStyle name="Normal 168 2 2_LNG &amp; LPG rework" xfId="30305"/>
    <cellStyle name="Normal 168 2 3" xfId="26514"/>
    <cellStyle name="Normal 168 2 3 2" xfId="26515"/>
    <cellStyle name="Normal 168 2 3_LNG &amp; LPG rework" xfId="30306"/>
    <cellStyle name="Normal 168 2 4" xfId="26516"/>
    <cellStyle name="Normal 168 2 5" xfId="28589"/>
    <cellStyle name="Normal 168 2_LNG &amp; LPG rework" xfId="30303"/>
    <cellStyle name="Normal 168 3" xfId="26517"/>
    <cellStyle name="Normal 168 3 2" xfId="26518"/>
    <cellStyle name="Normal 168 3 2 2" xfId="26519"/>
    <cellStyle name="Normal 168 3 2 2 2" xfId="26520"/>
    <cellStyle name="Normal 168 3 2 2_LNG &amp; LPG rework" xfId="30309"/>
    <cellStyle name="Normal 168 3 2 3" xfId="26521"/>
    <cellStyle name="Normal 168 3 2_LNG &amp; LPG rework" xfId="30308"/>
    <cellStyle name="Normal 168 3 3" xfId="26522"/>
    <cellStyle name="Normal 168 3 3 2" xfId="26523"/>
    <cellStyle name="Normal 168 3 3_LNG &amp; LPG rework" xfId="30310"/>
    <cellStyle name="Normal 168 3 4" xfId="26524"/>
    <cellStyle name="Normal 168 3_LNG &amp; LPG rework" xfId="30307"/>
    <cellStyle name="Normal 168 4" xfId="26525"/>
    <cellStyle name="Normal 168 4 2" xfId="26526"/>
    <cellStyle name="Normal 168 4 2 2" xfId="26527"/>
    <cellStyle name="Normal 168 4 2_LNG &amp; LPG rework" xfId="30311"/>
    <cellStyle name="Normal 168 4 3" xfId="26528"/>
    <cellStyle name="Normal 168 4_LNG &amp; LPG rework" xfId="30312"/>
    <cellStyle name="Normal 168 5" xfId="26529"/>
    <cellStyle name="Normal 168 5 2" xfId="26530"/>
    <cellStyle name="Normal 168 5_LNG &amp; LPG rework" xfId="30313"/>
    <cellStyle name="Normal 168 6" xfId="26531"/>
    <cellStyle name="Normal 168 7" xfId="26508"/>
    <cellStyle name="Normal 168 8" xfId="27913"/>
    <cellStyle name="Normal 168_LNG &amp; LPG rework" xfId="30302"/>
    <cellStyle name="Normal 169" xfId="3897"/>
    <cellStyle name="Normal 169 2" xfId="26532"/>
    <cellStyle name="Normal 169 2 2" xfId="28574"/>
    <cellStyle name="Normal 169 3" xfId="27898"/>
    <cellStyle name="Normal 17" xfId="469"/>
    <cellStyle name="Normal 17 10" xfId="3572"/>
    <cellStyle name="Normal 17 11" xfId="4046"/>
    <cellStyle name="Normal 17 12" xfId="853"/>
    <cellStyle name="Normal 17 2" xfId="976"/>
    <cellStyle name="Normal 17 2 2" xfId="2206"/>
    <cellStyle name="Normal 17 2_Historic Nickel Prices" xfId="2207"/>
    <cellStyle name="Normal 17 3" xfId="2208"/>
    <cellStyle name="Normal 17 3 2" xfId="3469"/>
    <cellStyle name="Normal 17 3 3" xfId="3667"/>
    <cellStyle name="Normal 17 3 3 2" xfId="28368"/>
    <cellStyle name="Normal 17 3 3 3" xfId="27692"/>
    <cellStyle name="Normal 17 3 4" xfId="28191"/>
    <cellStyle name="Normal 17 3 5" xfId="27516"/>
    <cellStyle name="Normal 17 4" xfId="975"/>
    <cellStyle name="Normal 17 4 2" xfId="26533"/>
    <cellStyle name="Normal 17 5" xfId="3440"/>
    <cellStyle name="Normal 17 6" xfId="3516"/>
    <cellStyle name="Normal 17 7" xfId="3437"/>
    <cellStyle name="Normal 17 8" xfId="3478"/>
    <cellStyle name="Normal 17 9" xfId="3454"/>
    <cellStyle name="Normal 17_Historic Nickel Prices" xfId="2209"/>
    <cellStyle name="Normal 170" xfId="3914"/>
    <cellStyle name="Normal 170 2" xfId="26534"/>
    <cellStyle name="Normal 170 2 2" xfId="28591"/>
    <cellStyle name="Normal 170 3" xfId="27915"/>
    <cellStyle name="Normal 171" xfId="3919"/>
    <cellStyle name="Normal 171 2" xfId="26535"/>
    <cellStyle name="Normal 171 2 2" xfId="28596"/>
    <cellStyle name="Normal 171 3" xfId="27920"/>
    <cellStyle name="Normal 172" xfId="3916"/>
    <cellStyle name="Normal 172 2" xfId="26536"/>
    <cellStyle name="Normal 172 2 2" xfId="28593"/>
    <cellStyle name="Normal 172 3" xfId="27917"/>
    <cellStyle name="Normal 173" xfId="3918"/>
    <cellStyle name="Normal 173 2" xfId="26538"/>
    <cellStyle name="Normal 173 2 2" xfId="26539"/>
    <cellStyle name="Normal 173 2 2 2" xfId="26540"/>
    <cellStyle name="Normal 173 2 2 2 2" xfId="26541"/>
    <cellStyle name="Normal 173 2 2 2_LNG &amp; LPG rework" xfId="30123"/>
    <cellStyle name="Normal 173 2 2 3" xfId="26542"/>
    <cellStyle name="Normal 173 2 2_LNG &amp; LPG rework" xfId="30124"/>
    <cellStyle name="Normal 173 2 3" xfId="26543"/>
    <cellStyle name="Normal 173 2 3 2" xfId="26544"/>
    <cellStyle name="Normal 173 2 3_LNG &amp; LPG rework" xfId="30122"/>
    <cellStyle name="Normal 173 2 4" xfId="26545"/>
    <cellStyle name="Normal 173 2 5" xfId="28595"/>
    <cellStyle name="Normal 173 2_LNG &amp; LPG rework" xfId="30125"/>
    <cellStyle name="Normal 173 3" xfId="26546"/>
    <cellStyle name="Normal 173 3 2" xfId="26547"/>
    <cellStyle name="Normal 173 3 2 2" xfId="26548"/>
    <cellStyle name="Normal 173 3 2 2 2" xfId="26549"/>
    <cellStyle name="Normal 173 3 2 2_LNG &amp; LPG rework" xfId="30119"/>
    <cellStyle name="Normal 173 3 2 3" xfId="26550"/>
    <cellStyle name="Normal 173 3 2_LNG &amp; LPG rework" xfId="30120"/>
    <cellStyle name="Normal 173 3 3" xfId="26551"/>
    <cellStyle name="Normal 173 3 3 2" xfId="26552"/>
    <cellStyle name="Normal 173 3 3_LNG &amp; LPG rework" xfId="30314"/>
    <cellStyle name="Normal 173 3 4" xfId="26553"/>
    <cellStyle name="Normal 173 3_LNG &amp; LPG rework" xfId="30121"/>
    <cellStyle name="Normal 173 4" xfId="26554"/>
    <cellStyle name="Normal 173 4 2" xfId="26555"/>
    <cellStyle name="Normal 173 4 2 2" xfId="26556"/>
    <cellStyle name="Normal 173 4 2_LNG &amp; LPG rework" xfId="30316"/>
    <cellStyle name="Normal 173 4 3" xfId="26557"/>
    <cellStyle name="Normal 173 4_LNG &amp; LPG rework" xfId="30315"/>
    <cellStyle name="Normal 173 5" xfId="26558"/>
    <cellStyle name="Normal 173 5 2" xfId="26559"/>
    <cellStyle name="Normal 173 5_LNG &amp; LPG rework" xfId="30118"/>
    <cellStyle name="Normal 173 6" xfId="26560"/>
    <cellStyle name="Normal 173 7" xfId="26537"/>
    <cellStyle name="Normal 173 8" xfId="27919"/>
    <cellStyle name="Normal 173_LNG &amp; LPG rework" xfId="30381"/>
    <cellStyle name="Normal 174" xfId="3922"/>
    <cellStyle name="Normal 174 2" xfId="26562"/>
    <cellStyle name="Normal 174 2 2" xfId="26563"/>
    <cellStyle name="Normal 174 2 2 2" xfId="26564"/>
    <cellStyle name="Normal 174 2 2 2 2" xfId="26565"/>
    <cellStyle name="Normal 174 2 2 2_LNG &amp; LPG rework" xfId="30319"/>
    <cellStyle name="Normal 174 2 2 3" xfId="26566"/>
    <cellStyle name="Normal 174 2 2_LNG &amp; LPG rework" xfId="30318"/>
    <cellStyle name="Normal 174 2 3" xfId="26567"/>
    <cellStyle name="Normal 174 2 3 2" xfId="26568"/>
    <cellStyle name="Normal 174 2 3_LNG &amp; LPG rework" xfId="30321"/>
    <cellStyle name="Normal 174 2 4" xfId="26569"/>
    <cellStyle name="Normal 174 2 5" xfId="28599"/>
    <cellStyle name="Normal 174 2_LNG &amp; LPG rework" xfId="30320"/>
    <cellStyle name="Normal 174 3" xfId="26570"/>
    <cellStyle name="Normal 174 3 2" xfId="26571"/>
    <cellStyle name="Normal 174 3 2 2" xfId="26572"/>
    <cellStyle name="Normal 174 3 2 2 2" xfId="26573"/>
    <cellStyle name="Normal 174 3 2 2_LNG &amp; LPG rework" xfId="30324"/>
    <cellStyle name="Normal 174 3 2 3" xfId="26574"/>
    <cellStyle name="Normal 174 3 2_LNG &amp; LPG rework" xfId="30323"/>
    <cellStyle name="Normal 174 3 3" xfId="26575"/>
    <cellStyle name="Normal 174 3 3 2" xfId="26576"/>
    <cellStyle name="Normal 174 3 3_LNG &amp; LPG rework" xfId="30325"/>
    <cellStyle name="Normal 174 3 4" xfId="26577"/>
    <cellStyle name="Normal 174 3_LNG &amp; LPG rework" xfId="30322"/>
    <cellStyle name="Normal 174 4" xfId="26578"/>
    <cellStyle name="Normal 174 4 2" xfId="26579"/>
    <cellStyle name="Normal 174 4 2 2" xfId="26580"/>
    <cellStyle name="Normal 174 4 2_LNG &amp; LPG rework" xfId="30326"/>
    <cellStyle name="Normal 174 4 3" xfId="26581"/>
    <cellStyle name="Normal 174 4_LNG &amp; LPG rework" xfId="30327"/>
    <cellStyle name="Normal 174 5" xfId="26582"/>
    <cellStyle name="Normal 174 5 2" xfId="26583"/>
    <cellStyle name="Normal 174 5_LNG &amp; LPG rework" xfId="30328"/>
    <cellStyle name="Normal 174 6" xfId="26584"/>
    <cellStyle name="Normal 174 7" xfId="26561"/>
    <cellStyle name="Normal 174 8" xfId="27923"/>
    <cellStyle name="Normal 174_LNG &amp; LPG rework" xfId="30317"/>
    <cellStyle name="Normal 175" xfId="3932"/>
    <cellStyle name="Normal 175 2" xfId="26586"/>
    <cellStyle name="Normal 175 2 2" xfId="26587"/>
    <cellStyle name="Normal 175 2 2 2" xfId="26588"/>
    <cellStyle name="Normal 175 2 2 2 2" xfId="26589"/>
    <cellStyle name="Normal 175 2 2 2_LNG &amp; LPG rework" xfId="30331"/>
    <cellStyle name="Normal 175 2 2 3" xfId="26590"/>
    <cellStyle name="Normal 175 2 2_LNG &amp; LPG rework" xfId="30332"/>
    <cellStyle name="Normal 175 2 3" xfId="26591"/>
    <cellStyle name="Normal 175 2 3 2" xfId="26592"/>
    <cellStyle name="Normal 175 2 3_LNG &amp; LPG rework" xfId="30333"/>
    <cellStyle name="Normal 175 2 4" xfId="26593"/>
    <cellStyle name="Normal 175 2 5" xfId="28609"/>
    <cellStyle name="Normal 175 2_LNG &amp; LPG rework" xfId="30330"/>
    <cellStyle name="Normal 175 3" xfId="26594"/>
    <cellStyle name="Normal 175 3 2" xfId="26595"/>
    <cellStyle name="Normal 175 3 2 2" xfId="26596"/>
    <cellStyle name="Normal 175 3 2 2 2" xfId="26597"/>
    <cellStyle name="Normal 175 3 2 2_LNG &amp; LPG rework" xfId="30336"/>
    <cellStyle name="Normal 175 3 2 3" xfId="26598"/>
    <cellStyle name="Normal 175 3 2_LNG &amp; LPG rework" xfId="30335"/>
    <cellStyle name="Normal 175 3 3" xfId="26599"/>
    <cellStyle name="Normal 175 3 3 2" xfId="26600"/>
    <cellStyle name="Normal 175 3 3_LNG &amp; LPG rework" xfId="30337"/>
    <cellStyle name="Normal 175 3 4" xfId="26601"/>
    <cellStyle name="Normal 175 3_LNG &amp; LPG rework" xfId="30334"/>
    <cellStyle name="Normal 175 4" xfId="26602"/>
    <cellStyle name="Normal 175 4 2" xfId="26603"/>
    <cellStyle name="Normal 175 4 2 2" xfId="26604"/>
    <cellStyle name="Normal 175 4 2_LNG &amp; LPG rework" xfId="30338"/>
    <cellStyle name="Normal 175 4 3" xfId="26605"/>
    <cellStyle name="Normal 175 4_LNG &amp; LPG rework" xfId="30339"/>
    <cellStyle name="Normal 175 5" xfId="26606"/>
    <cellStyle name="Normal 175 5 2" xfId="26607"/>
    <cellStyle name="Normal 175 5_LNG &amp; LPG rework" xfId="30340"/>
    <cellStyle name="Normal 175 6" xfId="26608"/>
    <cellStyle name="Normal 175 7" xfId="26585"/>
    <cellStyle name="Normal 175 8" xfId="27933"/>
    <cellStyle name="Normal 175_LNG &amp; LPG rework" xfId="30329"/>
    <cellStyle name="Normal 176" xfId="3957"/>
    <cellStyle name="Normal 176 2" xfId="26610"/>
    <cellStyle name="Normal 176 2 2" xfId="26611"/>
    <cellStyle name="Normal 176 2 2 2" xfId="26612"/>
    <cellStyle name="Normal 176 2 2 2 2" xfId="26613"/>
    <cellStyle name="Normal 176 2 2 2_LNG &amp; LPG rework" xfId="30343"/>
    <cellStyle name="Normal 176 2 2 3" xfId="26614"/>
    <cellStyle name="Normal 176 2 2_LNG &amp; LPG rework" xfId="30344"/>
    <cellStyle name="Normal 176 2 3" xfId="26615"/>
    <cellStyle name="Normal 176 2 3 2" xfId="26616"/>
    <cellStyle name="Normal 176 2 3_LNG &amp; LPG rework" xfId="30345"/>
    <cellStyle name="Normal 176 2 4" xfId="26617"/>
    <cellStyle name="Normal 176 2 5" xfId="28633"/>
    <cellStyle name="Normal 176 2_LNG &amp; LPG rework" xfId="30342"/>
    <cellStyle name="Normal 176 3" xfId="26618"/>
    <cellStyle name="Normal 176 3 2" xfId="26619"/>
    <cellStyle name="Normal 176 3 2 2" xfId="26620"/>
    <cellStyle name="Normal 176 3 2 2 2" xfId="26621"/>
    <cellStyle name="Normal 176 3 2 2_LNG &amp; LPG rework" xfId="30048"/>
    <cellStyle name="Normal 176 3 2 3" xfId="26622"/>
    <cellStyle name="Normal 176 3 2_LNG &amp; LPG rework" xfId="30050"/>
    <cellStyle name="Normal 176 3 3" xfId="26623"/>
    <cellStyle name="Normal 176 3 3 2" xfId="26624"/>
    <cellStyle name="Normal 176 3 3_LNG &amp; LPG rework" xfId="30047"/>
    <cellStyle name="Normal 176 3 4" xfId="26625"/>
    <cellStyle name="Normal 176 3_LNG &amp; LPG rework" xfId="30117"/>
    <cellStyle name="Normal 176 4" xfId="26626"/>
    <cellStyle name="Normal 176 4 2" xfId="26627"/>
    <cellStyle name="Normal 176 4 2 2" xfId="26628"/>
    <cellStyle name="Normal 176 4 2_LNG &amp; LPG rework" xfId="30049"/>
    <cellStyle name="Normal 176 4 3" xfId="26629"/>
    <cellStyle name="Normal 176 4_LNG &amp; LPG rework" xfId="30051"/>
    <cellStyle name="Normal 176 5" xfId="26630"/>
    <cellStyle name="Normal 176 5 2" xfId="26631"/>
    <cellStyle name="Normal 176 5_LNG &amp; LPG rework" xfId="30346"/>
    <cellStyle name="Normal 176 6" xfId="26632"/>
    <cellStyle name="Normal 176 7" xfId="26609"/>
    <cellStyle name="Normal 176 8" xfId="27957"/>
    <cellStyle name="Normal 176_LNG &amp; LPG rework" xfId="30341"/>
    <cellStyle name="Normal 177" xfId="3941"/>
    <cellStyle name="Normal 177 2" xfId="26634"/>
    <cellStyle name="Normal 177 2 2" xfId="26635"/>
    <cellStyle name="Normal 177 2 2 2" xfId="26636"/>
    <cellStyle name="Normal 177 2 2 2 2" xfId="26637"/>
    <cellStyle name="Normal 177 2 2 2_LNG &amp; LPG rework" xfId="30349"/>
    <cellStyle name="Normal 177 2 2 3" xfId="26638"/>
    <cellStyle name="Normal 177 2 2_LNG &amp; LPG rework" xfId="30350"/>
    <cellStyle name="Normal 177 2 3" xfId="26639"/>
    <cellStyle name="Normal 177 2 3 2" xfId="26640"/>
    <cellStyle name="Normal 177 2 3_LNG &amp; LPG rework" xfId="30351"/>
    <cellStyle name="Normal 177 2 4" xfId="26641"/>
    <cellStyle name="Normal 177 2 5" xfId="28618"/>
    <cellStyle name="Normal 177 2_LNG &amp; LPG rework" xfId="30348"/>
    <cellStyle name="Normal 177 3" xfId="26642"/>
    <cellStyle name="Normal 177 3 2" xfId="26643"/>
    <cellStyle name="Normal 177 3 2 2" xfId="26644"/>
    <cellStyle name="Normal 177 3 2 2 2" xfId="26645"/>
    <cellStyle name="Normal 177 3 2 2_LNG &amp; LPG rework" xfId="30353"/>
    <cellStyle name="Normal 177 3 2 3" xfId="26646"/>
    <cellStyle name="Normal 177 3 2_LNG &amp; LPG rework" xfId="30352"/>
    <cellStyle name="Normal 177 3 3" xfId="26647"/>
    <cellStyle name="Normal 177 3 3 2" xfId="26648"/>
    <cellStyle name="Normal 177 3 3_LNG &amp; LPG rework" xfId="30355"/>
    <cellStyle name="Normal 177 3 4" xfId="26649"/>
    <cellStyle name="Normal 177 3_LNG &amp; LPG rework" xfId="30354"/>
    <cellStyle name="Normal 177 4" xfId="26650"/>
    <cellStyle name="Normal 177 4 2" xfId="26651"/>
    <cellStyle name="Normal 177 4 2 2" xfId="26652"/>
    <cellStyle name="Normal 177 4 2_LNG &amp; LPG rework" xfId="30357"/>
    <cellStyle name="Normal 177 4 3" xfId="26653"/>
    <cellStyle name="Normal 177 4_LNG &amp; LPG rework" xfId="30356"/>
    <cellStyle name="Normal 177 5" xfId="26654"/>
    <cellStyle name="Normal 177 5 2" xfId="26655"/>
    <cellStyle name="Normal 177 5_LNG &amp; LPG rework" xfId="30358"/>
    <cellStyle name="Normal 177 6" xfId="26656"/>
    <cellStyle name="Normal 177 7" xfId="26633"/>
    <cellStyle name="Normal 177 8" xfId="27942"/>
    <cellStyle name="Normal 177_LNG &amp; LPG rework" xfId="30347"/>
    <cellStyle name="Normal 178" xfId="3940"/>
    <cellStyle name="Normal 178 2" xfId="26658"/>
    <cellStyle name="Normal 178 2 2" xfId="26659"/>
    <cellStyle name="Normal 178 2 2 2" xfId="26660"/>
    <cellStyle name="Normal 178 2 2 2 2" xfId="26661"/>
    <cellStyle name="Normal 178 2 2 2_LNG &amp; LPG rework" xfId="30361"/>
    <cellStyle name="Normal 178 2 2 3" xfId="26662"/>
    <cellStyle name="Normal 178 2 2_LNG &amp; LPG rework" xfId="30362"/>
    <cellStyle name="Normal 178 2 3" xfId="26663"/>
    <cellStyle name="Normal 178 2 3 2" xfId="26664"/>
    <cellStyle name="Normal 178 2 3_LNG &amp; LPG rework" xfId="30363"/>
    <cellStyle name="Normal 178 2 4" xfId="26665"/>
    <cellStyle name="Normal 178 2 5" xfId="28617"/>
    <cellStyle name="Normal 178 2_LNG &amp; LPG rework" xfId="30360"/>
    <cellStyle name="Normal 178 3" xfId="26666"/>
    <cellStyle name="Normal 178 3 2" xfId="26667"/>
    <cellStyle name="Normal 178 3 2 2" xfId="26668"/>
    <cellStyle name="Normal 178 3 2 2 2" xfId="26669"/>
    <cellStyle name="Normal 178 3 2 2_LNG &amp; LPG rework" xfId="30366"/>
    <cellStyle name="Normal 178 3 2 3" xfId="26670"/>
    <cellStyle name="Normal 178 3 2_LNG &amp; LPG rework" xfId="30365"/>
    <cellStyle name="Normal 178 3 3" xfId="26671"/>
    <cellStyle name="Normal 178 3 3 2" xfId="26672"/>
    <cellStyle name="Normal 178 3 3_LNG &amp; LPG rework" xfId="30367"/>
    <cellStyle name="Normal 178 3 4" xfId="26673"/>
    <cellStyle name="Normal 178 3_LNG &amp; LPG rework" xfId="30364"/>
    <cellStyle name="Normal 178 4" xfId="26674"/>
    <cellStyle name="Normal 178 4 2" xfId="26675"/>
    <cellStyle name="Normal 178 4 2 2" xfId="26676"/>
    <cellStyle name="Normal 178 4 2_LNG &amp; LPG rework" xfId="30368"/>
    <cellStyle name="Normal 178 4 3" xfId="26677"/>
    <cellStyle name="Normal 178 4_LNG &amp; LPG rework" xfId="30369"/>
    <cellStyle name="Normal 178 5" xfId="26678"/>
    <cellStyle name="Normal 178 5 2" xfId="26679"/>
    <cellStyle name="Normal 178 5_LNG &amp; LPG rework" xfId="30370"/>
    <cellStyle name="Normal 178 6" xfId="26680"/>
    <cellStyle name="Normal 178 7" xfId="26657"/>
    <cellStyle name="Normal 178 8" xfId="27941"/>
    <cellStyle name="Normal 178_LNG &amp; LPG rework" xfId="30359"/>
    <cellStyle name="Normal 179" xfId="3945"/>
    <cellStyle name="Normal 179 2" xfId="26682"/>
    <cellStyle name="Normal 179 2 2" xfId="26683"/>
    <cellStyle name="Normal 179 2 2 2" xfId="26684"/>
    <cellStyle name="Normal 179 2 2 2 2" xfId="26685"/>
    <cellStyle name="Normal 179 2 2 2_LNG &amp; LPG rework" xfId="30373"/>
    <cellStyle name="Normal 179 2 2 3" xfId="26686"/>
    <cellStyle name="Normal 179 2 2_LNG &amp; LPG rework" xfId="30374"/>
    <cellStyle name="Normal 179 2 3" xfId="26687"/>
    <cellStyle name="Normal 179 2 3 2" xfId="26688"/>
    <cellStyle name="Normal 179 2 3_LNG &amp; LPG rework" xfId="30375"/>
    <cellStyle name="Normal 179 2 4" xfId="26689"/>
    <cellStyle name="Normal 179 2 5" xfId="28622"/>
    <cellStyle name="Normal 179 2_LNG &amp; LPG rework" xfId="30372"/>
    <cellStyle name="Normal 179 3" xfId="26690"/>
    <cellStyle name="Normal 179 3 2" xfId="26691"/>
    <cellStyle name="Normal 179 3 2 2" xfId="26692"/>
    <cellStyle name="Normal 179 3 2 2 2" xfId="26693"/>
    <cellStyle name="Normal 179 3 2 2_LNG &amp; LPG rework" xfId="30378"/>
    <cellStyle name="Normal 179 3 2 3" xfId="26694"/>
    <cellStyle name="Normal 179 3 2_LNG &amp; LPG rework" xfId="30377"/>
    <cellStyle name="Normal 179 3 3" xfId="26695"/>
    <cellStyle name="Normal 179 3 3 2" xfId="26696"/>
    <cellStyle name="Normal 179 3 3_LNG &amp; LPG rework" xfId="30379"/>
    <cellStyle name="Normal 179 3 4" xfId="26697"/>
    <cellStyle name="Normal 179 3_LNG &amp; LPG rework" xfId="30376"/>
    <cellStyle name="Normal 179 4" xfId="26698"/>
    <cellStyle name="Normal 179 4 2" xfId="26699"/>
    <cellStyle name="Normal 179 4 2 2" xfId="26700"/>
    <cellStyle name="Normal 179 4 2_LNG &amp; LPG rework" xfId="30074"/>
    <cellStyle name="Normal 179 4 3" xfId="26701"/>
    <cellStyle name="Normal 179 4_LNG &amp; LPG rework" xfId="30115"/>
    <cellStyle name="Normal 179 5" xfId="26702"/>
    <cellStyle name="Normal 179 5 2" xfId="26703"/>
    <cellStyle name="Normal 179 5_LNG &amp; LPG rework" xfId="30073"/>
    <cellStyle name="Normal 179 6" xfId="26704"/>
    <cellStyle name="Normal 179 7" xfId="26681"/>
    <cellStyle name="Normal 179 8" xfId="27946"/>
    <cellStyle name="Normal 179_LNG &amp; LPG rework" xfId="30371"/>
    <cellStyle name="Normal 18" xfId="470"/>
    <cellStyle name="Normal 18 10" xfId="3566"/>
    <cellStyle name="Normal 18 11" xfId="4047"/>
    <cellStyle name="Normal 18 12" xfId="854"/>
    <cellStyle name="Normal 18 2" xfId="978"/>
    <cellStyle name="Normal 18 2 2" xfId="2210"/>
    <cellStyle name="Normal 18 2_Historic Nickel Prices" xfId="2211"/>
    <cellStyle name="Normal 18 3" xfId="977"/>
    <cellStyle name="Normal 18 4" xfId="3441"/>
    <cellStyle name="Normal 18 4 2" xfId="26705"/>
    <cellStyle name="Normal 18 5" xfId="3480"/>
    <cellStyle name="Normal 18 6" xfId="3547"/>
    <cellStyle name="Normal 18 7" xfId="3448"/>
    <cellStyle name="Normal 18 8" xfId="3455"/>
    <cellStyle name="Normal 18 9" xfId="3571"/>
    <cellStyle name="Normal 18_Historic Nickel Prices" xfId="2212"/>
    <cellStyle name="Normal 180" xfId="3948"/>
    <cellStyle name="Normal 180 2" xfId="26707"/>
    <cellStyle name="Normal 180 2 2" xfId="26708"/>
    <cellStyle name="Normal 180 2 2 2" xfId="26709"/>
    <cellStyle name="Normal 180 2 2 2 2" xfId="26710"/>
    <cellStyle name="Normal 180 2 2 2_LNG &amp; LPG rework" xfId="30078"/>
    <cellStyle name="Normal 180 2 2 3" xfId="26711"/>
    <cellStyle name="Normal 180 2 2_LNG &amp; LPG rework" xfId="30077"/>
    <cellStyle name="Normal 180 2 3" xfId="26712"/>
    <cellStyle name="Normal 180 2 3 2" xfId="26713"/>
    <cellStyle name="Normal 180 2 3_LNG &amp; LPG rework" xfId="30071"/>
    <cellStyle name="Normal 180 2 4" xfId="26714"/>
    <cellStyle name="Normal 180 2 5" xfId="28625"/>
    <cellStyle name="Normal 180 2_LNG &amp; LPG rework" xfId="30076"/>
    <cellStyle name="Normal 180 3" xfId="26715"/>
    <cellStyle name="Normal 180 3 2" xfId="26716"/>
    <cellStyle name="Normal 180 3 2 2" xfId="26717"/>
    <cellStyle name="Normal 180 3 2 2 2" xfId="26718"/>
    <cellStyle name="Normal 180 3 2 2_LNG &amp; LPG rework" xfId="30385"/>
    <cellStyle name="Normal 180 3 2 3" xfId="26719"/>
    <cellStyle name="Normal 180 3 2_LNG &amp; LPG rework" xfId="30116"/>
    <cellStyle name="Normal 180 3 3" xfId="26720"/>
    <cellStyle name="Normal 180 3 3 2" xfId="26721"/>
    <cellStyle name="Normal 180 3 3_LNG &amp; LPG rework" xfId="30082"/>
    <cellStyle name="Normal 180 3 4" xfId="26722"/>
    <cellStyle name="Normal 180 3_LNG &amp; LPG rework" xfId="30058"/>
    <cellStyle name="Normal 180 4" xfId="26723"/>
    <cellStyle name="Normal 180 4 2" xfId="26724"/>
    <cellStyle name="Normal 180 4 2 2" xfId="26725"/>
    <cellStyle name="Normal 180 4 2_LNG &amp; LPG rework" xfId="30053"/>
    <cellStyle name="Normal 180 4 3" xfId="26726"/>
    <cellStyle name="Normal 180 4_LNG &amp; LPG rework" xfId="30052"/>
    <cellStyle name="Normal 180 5" xfId="26727"/>
    <cellStyle name="Normal 180 5 2" xfId="26728"/>
    <cellStyle name="Normal 180 5_LNG &amp; LPG rework" xfId="30054"/>
    <cellStyle name="Normal 180 6" xfId="26729"/>
    <cellStyle name="Normal 180 7" xfId="26706"/>
    <cellStyle name="Normal 180 8" xfId="27949"/>
    <cellStyle name="Normal 180_LNG &amp; LPG rework" xfId="30079"/>
    <cellStyle name="Normal 181" xfId="3950"/>
    <cellStyle name="Normal 181 2" xfId="26731"/>
    <cellStyle name="Normal 181 2 2" xfId="26732"/>
    <cellStyle name="Normal 181 2 2 2" xfId="26733"/>
    <cellStyle name="Normal 181 2 2 2 2" xfId="26734"/>
    <cellStyle name="Normal 181 2 2 2_LNG &amp; LPG rework" xfId="30111"/>
    <cellStyle name="Normal 181 2 2 3" xfId="26735"/>
    <cellStyle name="Normal 181 2 2_LNG &amp; LPG rework" xfId="30112"/>
    <cellStyle name="Normal 181 2 3" xfId="26736"/>
    <cellStyle name="Normal 181 2 3 2" xfId="26737"/>
    <cellStyle name="Normal 181 2 3_LNG &amp; LPG rework" xfId="30110"/>
    <cellStyle name="Normal 181 2 4" xfId="26738"/>
    <cellStyle name="Normal 181 2 5" xfId="28627"/>
    <cellStyle name="Normal 181 2_LNG &amp; LPG rework" xfId="30113"/>
    <cellStyle name="Normal 181 3" xfId="26739"/>
    <cellStyle name="Normal 181 3 2" xfId="26740"/>
    <cellStyle name="Normal 181 3 2 2" xfId="26741"/>
    <cellStyle name="Normal 181 3 2 2 2" xfId="26742"/>
    <cellStyle name="Normal 181 3 2 2_LNG &amp; LPG rework" xfId="30109"/>
    <cellStyle name="Normal 181 3 2 3" xfId="26743"/>
    <cellStyle name="Normal 181 3 2_LNG &amp; LPG rework" xfId="30055"/>
    <cellStyle name="Normal 181 3 3" xfId="26744"/>
    <cellStyle name="Normal 181 3 3 2" xfId="26745"/>
    <cellStyle name="Normal 181 3 3_LNG &amp; LPG rework" xfId="30108"/>
    <cellStyle name="Normal 181 3 4" xfId="26746"/>
    <cellStyle name="Normal 181 3_LNG &amp; LPG rework" xfId="30081"/>
    <cellStyle name="Normal 181 4" xfId="26747"/>
    <cellStyle name="Normal 181 4 2" xfId="26748"/>
    <cellStyle name="Normal 181 4 2 2" xfId="26749"/>
    <cellStyle name="Normal 181 4 2_LNG &amp; LPG rework" xfId="30080"/>
    <cellStyle name="Normal 181 4 3" xfId="26750"/>
    <cellStyle name="Normal 181 4_LNG &amp; LPG rework" xfId="30107"/>
    <cellStyle name="Normal 181 5" xfId="26751"/>
    <cellStyle name="Normal 181 5 2" xfId="26752"/>
    <cellStyle name="Normal 181 5_LNG &amp; LPG rework" xfId="30106"/>
    <cellStyle name="Normal 181 6" xfId="26753"/>
    <cellStyle name="Normal 181 7" xfId="26730"/>
    <cellStyle name="Normal 181 8" xfId="27951"/>
    <cellStyle name="Normal 181_LNG &amp; LPG rework" xfId="30114"/>
    <cellStyle name="Normal 182" xfId="3952"/>
    <cellStyle name="Normal 182 2" xfId="26755"/>
    <cellStyle name="Normal 182 2 2" xfId="26756"/>
    <cellStyle name="Normal 182 2 2 2" xfId="26757"/>
    <cellStyle name="Normal 182 2 2 2 2" xfId="26758"/>
    <cellStyle name="Normal 182 2 2 2_LNG &amp; LPG rework" xfId="30075"/>
    <cellStyle name="Normal 182 2 2 3" xfId="26759"/>
    <cellStyle name="Normal 182 2 2_LNG &amp; LPG rework" xfId="30104"/>
    <cellStyle name="Normal 182 2 3" xfId="26760"/>
    <cellStyle name="Normal 182 2 3 2" xfId="26761"/>
    <cellStyle name="Normal 182 2 3_LNG &amp; LPG rework" xfId="30062"/>
    <cellStyle name="Normal 182 2 4" xfId="26762"/>
    <cellStyle name="Normal 182 2 5" xfId="28629"/>
    <cellStyle name="Normal 182 2_LNG &amp; LPG rework" xfId="30072"/>
    <cellStyle name="Normal 182 3" xfId="26763"/>
    <cellStyle name="Normal 182 3 2" xfId="26764"/>
    <cellStyle name="Normal 182 3 2 2" xfId="26765"/>
    <cellStyle name="Normal 182 3 2 2 2" xfId="26766"/>
    <cellStyle name="Normal 182 3 2 2_LNG &amp; LPG rework" xfId="30103"/>
    <cellStyle name="Normal 182 3 2 3" xfId="26767"/>
    <cellStyle name="Normal 182 3 2_LNG &amp; LPG rework" xfId="30065"/>
    <cellStyle name="Normal 182 3 3" xfId="26768"/>
    <cellStyle name="Normal 182 3 3 2" xfId="26769"/>
    <cellStyle name="Normal 182 3 3_LNG &amp; LPG rework" xfId="30069"/>
    <cellStyle name="Normal 182 3 4" xfId="26770"/>
    <cellStyle name="Normal 182 3_LNG &amp; LPG rework" xfId="30102"/>
    <cellStyle name="Normal 182 4" xfId="26771"/>
    <cellStyle name="Normal 182 4 2" xfId="26772"/>
    <cellStyle name="Normal 182 4 2 2" xfId="26773"/>
    <cellStyle name="Normal 182 4 2_LNG &amp; LPG rework" xfId="30063"/>
    <cellStyle name="Normal 182 4 3" xfId="26774"/>
    <cellStyle name="Normal 182 4_LNG &amp; LPG rework" xfId="30061"/>
    <cellStyle name="Normal 182 5" xfId="26775"/>
    <cellStyle name="Normal 182 5 2" xfId="26776"/>
    <cellStyle name="Normal 182 5_LNG &amp; LPG rework" xfId="30067"/>
    <cellStyle name="Normal 182 6" xfId="26777"/>
    <cellStyle name="Normal 182 7" xfId="26754"/>
    <cellStyle name="Normal 182 8" xfId="27953"/>
    <cellStyle name="Normal 182_LNG &amp; LPG rework" xfId="30105"/>
    <cellStyle name="Normal 183" xfId="3954"/>
    <cellStyle name="Normal 183 2" xfId="26779"/>
    <cellStyle name="Normal 183 2 2" xfId="26780"/>
    <cellStyle name="Normal 183 2 2 2" xfId="26781"/>
    <cellStyle name="Normal 183 2 2 2 2" xfId="26782"/>
    <cellStyle name="Normal 183 2 2 2_LNG &amp; LPG rework" xfId="30098"/>
    <cellStyle name="Normal 183 2 2 3" xfId="26783"/>
    <cellStyle name="Normal 183 2 2_LNG &amp; LPG rework" xfId="30101"/>
    <cellStyle name="Normal 183 2 3" xfId="26784"/>
    <cellStyle name="Normal 183 2 3 2" xfId="26785"/>
    <cellStyle name="Normal 183 2 3_LNG &amp; LPG rework" xfId="30091"/>
    <cellStyle name="Normal 183 2 4" xfId="26786"/>
    <cellStyle name="Normal 183 2 5" xfId="28631"/>
    <cellStyle name="Normal 183 2_LNG &amp; LPG rework" xfId="30099"/>
    <cellStyle name="Normal 183 3" xfId="26787"/>
    <cellStyle name="Normal 183 3 2" xfId="26788"/>
    <cellStyle name="Normal 183 3 2 2" xfId="26789"/>
    <cellStyle name="Normal 183 3 2 2 2" xfId="26790"/>
    <cellStyle name="Normal 183 3 2 2_LNG &amp; LPG rework" xfId="30391"/>
    <cellStyle name="Normal 183 3 2 3" xfId="26791"/>
    <cellStyle name="Normal 183 3 2_LNG &amp; LPG rework" xfId="30064"/>
    <cellStyle name="Normal 183 3 3" xfId="26792"/>
    <cellStyle name="Normal 183 3 3 2" xfId="26793"/>
    <cellStyle name="Normal 183 3 3_LNG &amp; LPG rework" xfId="30390"/>
    <cellStyle name="Normal 183 3 4" xfId="26794"/>
    <cellStyle name="Normal 183 3_LNG &amp; LPG rework" xfId="30059"/>
    <cellStyle name="Normal 183 4" xfId="26795"/>
    <cellStyle name="Normal 183 4 2" xfId="26796"/>
    <cellStyle name="Normal 183 4 2 2" xfId="26797"/>
    <cellStyle name="Normal 183 4 2_LNG &amp; LPG rework" xfId="30389"/>
    <cellStyle name="Normal 183 4 3" xfId="26798"/>
    <cellStyle name="Normal 183 4_LNG &amp; LPG rework" xfId="30085"/>
    <cellStyle name="Normal 183 5" xfId="26799"/>
    <cellStyle name="Normal 183 5 2" xfId="26800"/>
    <cellStyle name="Normal 183 5_LNG &amp; LPG rework" xfId="30388"/>
    <cellStyle name="Normal 183 6" xfId="26801"/>
    <cellStyle name="Normal 183 7" xfId="26778"/>
    <cellStyle name="Normal 183 8" xfId="27955"/>
    <cellStyle name="Normal 183_LNG &amp; LPG rework" xfId="30100"/>
    <cellStyle name="Normal 184" xfId="3956"/>
    <cellStyle name="Normal 184 2" xfId="26802"/>
    <cellStyle name="Normal 185" xfId="3943"/>
    <cellStyle name="Normal 185 2" xfId="26804"/>
    <cellStyle name="Normal 185 2 2" xfId="26805"/>
    <cellStyle name="Normal 185 2 2 2" xfId="26806"/>
    <cellStyle name="Normal 185 2 2 2 2" xfId="26807"/>
    <cellStyle name="Normal 185 2 2 2_LNG &amp; LPG rework" xfId="30094"/>
    <cellStyle name="Normal 185 2 2 3" xfId="26808"/>
    <cellStyle name="Normal 185 2 2_LNG &amp; LPG rework" xfId="30095"/>
    <cellStyle name="Normal 185 2 3" xfId="26809"/>
    <cellStyle name="Normal 185 2 3 2" xfId="26810"/>
    <cellStyle name="Normal 185 2 3_LNG &amp; LPG rework" xfId="30393"/>
    <cellStyle name="Normal 185 2 4" xfId="26811"/>
    <cellStyle name="Normal 185 2 5" xfId="28620"/>
    <cellStyle name="Normal 185 2_LNG &amp; LPG rework" xfId="30097"/>
    <cellStyle name="Normal 185 3" xfId="26812"/>
    <cellStyle name="Normal 185 3 2" xfId="26813"/>
    <cellStyle name="Normal 185 3 2 2" xfId="26814"/>
    <cellStyle name="Normal 185 3 2 2 2" xfId="26815"/>
    <cellStyle name="Normal 185 3 2 2_LNG &amp; LPG rework" xfId="30090"/>
    <cellStyle name="Normal 185 3 2 3" xfId="26816"/>
    <cellStyle name="Normal 185 3 2_LNG &amp; LPG rework" xfId="30392"/>
    <cellStyle name="Normal 185 3 3" xfId="26817"/>
    <cellStyle name="Normal 185 3 3 2" xfId="26818"/>
    <cellStyle name="Normal 185 3 3_LNG &amp; LPG rework" xfId="30089"/>
    <cellStyle name="Normal 185 3 4" xfId="26819"/>
    <cellStyle name="Normal 185 3_LNG &amp; LPG rework" xfId="30084"/>
    <cellStyle name="Normal 185 4" xfId="26820"/>
    <cellStyle name="Normal 185 4 2" xfId="26821"/>
    <cellStyle name="Normal 185 4 2 2" xfId="26822"/>
    <cellStyle name="Normal 185 4 2_LNG &amp; LPG rework" xfId="30066"/>
    <cellStyle name="Normal 185 4 3" xfId="26823"/>
    <cellStyle name="Normal 185 4_LNG &amp; LPG rework" xfId="30088"/>
    <cellStyle name="Normal 185 5" xfId="26824"/>
    <cellStyle name="Normal 185 5 2" xfId="26825"/>
    <cellStyle name="Normal 185 5_LNG &amp; LPG rework" xfId="30068"/>
    <cellStyle name="Normal 185 6" xfId="26826"/>
    <cellStyle name="Normal 185 7" xfId="26803"/>
    <cellStyle name="Normal 185 8" xfId="27944"/>
    <cellStyle name="Normal 185_LNG &amp; LPG rework" xfId="30096"/>
    <cellStyle name="Normal 186" xfId="3958"/>
    <cellStyle name="Normal 186 2" xfId="26828"/>
    <cellStyle name="Normal 186 2 2" xfId="26829"/>
    <cellStyle name="Normal 186 2 2 2" xfId="26830"/>
    <cellStyle name="Normal 186 2 2 2 2" xfId="26831"/>
    <cellStyle name="Normal 186 2 2 2_LNG &amp; LPG rework" xfId="30057"/>
    <cellStyle name="Normal 186 2 2 3" xfId="26832"/>
    <cellStyle name="Normal 186 2 2_LNG &amp; LPG rework" xfId="30093"/>
    <cellStyle name="Normal 186 2 3" xfId="26833"/>
    <cellStyle name="Normal 186 2 3 2" xfId="26834"/>
    <cellStyle name="Normal 186 2 3_LNG &amp; LPG rework" xfId="30092"/>
    <cellStyle name="Normal 186 2 4" xfId="26835"/>
    <cellStyle name="Normal 186 2 5" xfId="28634"/>
    <cellStyle name="Normal 186 2_LNG &amp; LPG rework" xfId="30056"/>
    <cellStyle name="Normal 186 3" xfId="26836"/>
    <cellStyle name="Normal 186 3 2" xfId="26837"/>
    <cellStyle name="Normal 186 3 2 2" xfId="26838"/>
    <cellStyle name="Normal 186 3 2 2 2" xfId="26839"/>
    <cellStyle name="Normal 186 3 2 2_LNG &amp; LPG rework" xfId="30396"/>
    <cellStyle name="Normal 186 3 2 3" xfId="26840"/>
    <cellStyle name="Normal 186 3 2_LNG &amp; LPG rework" xfId="30395"/>
    <cellStyle name="Normal 186 3 3" xfId="26841"/>
    <cellStyle name="Normal 186 3 3 2" xfId="26842"/>
    <cellStyle name="Normal 186 3 3_LNG &amp; LPG rework" xfId="30397"/>
    <cellStyle name="Normal 186 3 4" xfId="26843"/>
    <cellStyle name="Normal 186 3_LNG &amp; LPG rework" xfId="30394"/>
    <cellStyle name="Normal 186 4" xfId="26844"/>
    <cellStyle name="Normal 186 4 2" xfId="26845"/>
    <cellStyle name="Normal 186 4 2 2" xfId="26846"/>
    <cellStyle name="Normal 186 4 2_LNG &amp; LPG rework" xfId="30399"/>
    <cellStyle name="Normal 186 4 3" xfId="26847"/>
    <cellStyle name="Normal 186 4_LNG &amp; LPG rework" xfId="30398"/>
    <cellStyle name="Normal 186 5" xfId="26848"/>
    <cellStyle name="Normal 186 5 2" xfId="26849"/>
    <cellStyle name="Normal 186 5_LNG &amp; LPG rework" xfId="30400"/>
    <cellStyle name="Normal 186 6" xfId="26850"/>
    <cellStyle name="Normal 186 7" xfId="26827"/>
    <cellStyle name="Normal 186 8" xfId="27958"/>
    <cellStyle name="Normal 186_LNG &amp; LPG rework" xfId="30070"/>
    <cellStyle name="Normal 187" xfId="3959"/>
    <cellStyle name="Normal 187 2" xfId="26852"/>
    <cellStyle name="Normal 187 2 2" xfId="26853"/>
    <cellStyle name="Normal 187 2 2 2" xfId="26854"/>
    <cellStyle name="Normal 187 2 2 2 2" xfId="26855"/>
    <cellStyle name="Normal 187 2 2 2_LNG &amp; LPG rework" xfId="30404"/>
    <cellStyle name="Normal 187 2 2 3" xfId="26856"/>
    <cellStyle name="Normal 187 2 2_LNG &amp; LPG rework" xfId="30403"/>
    <cellStyle name="Normal 187 2 3" xfId="26857"/>
    <cellStyle name="Normal 187 2 3 2" xfId="26858"/>
    <cellStyle name="Normal 187 2 3_LNG &amp; LPG rework" xfId="30405"/>
    <cellStyle name="Normal 187 2 4" xfId="26859"/>
    <cellStyle name="Normal 187 2 5" xfId="28635"/>
    <cellStyle name="Normal 187 2_LNG &amp; LPG rework" xfId="30402"/>
    <cellStyle name="Normal 187 3" xfId="26860"/>
    <cellStyle name="Normal 187 3 2" xfId="26861"/>
    <cellStyle name="Normal 187 3 2 2" xfId="26862"/>
    <cellStyle name="Normal 187 3 2 2 2" xfId="26863"/>
    <cellStyle name="Normal 187 3 2 2_LNG &amp; LPG rework" xfId="30408"/>
    <cellStyle name="Normal 187 3 2 3" xfId="26864"/>
    <cellStyle name="Normal 187 3 2_LNG &amp; LPG rework" xfId="30407"/>
    <cellStyle name="Normal 187 3 3" xfId="26865"/>
    <cellStyle name="Normal 187 3 3 2" xfId="26866"/>
    <cellStyle name="Normal 187 3 3_LNG &amp; LPG rework" xfId="30409"/>
    <cellStyle name="Normal 187 3 4" xfId="26867"/>
    <cellStyle name="Normal 187 3_LNG &amp; LPG rework" xfId="30406"/>
    <cellStyle name="Normal 187 4" xfId="26868"/>
    <cellStyle name="Normal 187 4 2" xfId="26869"/>
    <cellStyle name="Normal 187 4 2 2" xfId="26870"/>
    <cellStyle name="Normal 187 4 2_LNG &amp; LPG rework" xfId="30411"/>
    <cellStyle name="Normal 187 4 3" xfId="26871"/>
    <cellStyle name="Normal 187 4_LNG &amp; LPG rework" xfId="30410"/>
    <cellStyle name="Normal 187 5" xfId="26872"/>
    <cellStyle name="Normal 187 5 2" xfId="26873"/>
    <cellStyle name="Normal 187 5_LNG &amp; LPG rework" xfId="30412"/>
    <cellStyle name="Normal 187 6" xfId="26874"/>
    <cellStyle name="Normal 187 7" xfId="26851"/>
    <cellStyle name="Normal 187 8" xfId="27959"/>
    <cellStyle name="Normal 187_LNG &amp; LPG rework" xfId="30401"/>
    <cellStyle name="Normal 188" xfId="3964"/>
    <cellStyle name="Normal 188 2" xfId="4345"/>
    <cellStyle name="Normal 188 2 2" xfId="26877"/>
    <cellStyle name="Normal 188 2 2 2" xfId="26878"/>
    <cellStyle name="Normal 188 2 2 2 2" xfId="26879"/>
    <cellStyle name="Normal 188 2 2 2_LNG &amp; LPG rework" xfId="30416"/>
    <cellStyle name="Normal 188 2 2 3" xfId="26880"/>
    <cellStyle name="Normal 188 2 2 4" xfId="28759"/>
    <cellStyle name="Normal 188 2 2_LNG &amp; LPG rework" xfId="30415"/>
    <cellStyle name="Normal 188 2 3" xfId="26881"/>
    <cellStyle name="Normal 188 2 3 2" xfId="26882"/>
    <cellStyle name="Normal 188 2 3_LNG &amp; LPG rework" xfId="30417"/>
    <cellStyle name="Normal 188 2 4" xfId="26883"/>
    <cellStyle name="Normal 188 2 5" xfId="26876"/>
    <cellStyle name="Normal 188 2 6" xfId="28083"/>
    <cellStyle name="Normal 188 2_LNG &amp; LPG rework" xfId="30414"/>
    <cellStyle name="Normal 188 3" xfId="26884"/>
    <cellStyle name="Normal 188 3 2" xfId="26885"/>
    <cellStyle name="Normal 188 3 2 2" xfId="26886"/>
    <cellStyle name="Normal 188 3 2 2 2" xfId="26887"/>
    <cellStyle name="Normal 188 3 2 2_LNG &amp; LPG rework" xfId="30420"/>
    <cellStyle name="Normal 188 3 2 3" xfId="26888"/>
    <cellStyle name="Normal 188 3 2_LNG &amp; LPG rework" xfId="30419"/>
    <cellStyle name="Normal 188 3 3" xfId="26889"/>
    <cellStyle name="Normal 188 3 3 2" xfId="26890"/>
    <cellStyle name="Normal 188 3 3_LNG &amp; LPG rework" xfId="30421"/>
    <cellStyle name="Normal 188 3 4" xfId="26891"/>
    <cellStyle name="Normal 188 3 5" xfId="28640"/>
    <cellStyle name="Normal 188 3_LNG &amp; LPG rework" xfId="30418"/>
    <cellStyle name="Normal 188 4" xfId="26892"/>
    <cellStyle name="Normal 188 4 2" xfId="26893"/>
    <cellStyle name="Normal 188 4 2 2" xfId="26894"/>
    <cellStyle name="Normal 188 4 2_LNG &amp; LPG rework" xfId="30423"/>
    <cellStyle name="Normal 188 4 3" xfId="26895"/>
    <cellStyle name="Normal 188 4_LNG &amp; LPG rework" xfId="30422"/>
    <cellStyle name="Normal 188 5" xfId="26896"/>
    <cellStyle name="Normal 188 5 2" xfId="26897"/>
    <cellStyle name="Normal 188 5_LNG &amp; LPG rework" xfId="30424"/>
    <cellStyle name="Normal 188 6" xfId="26898"/>
    <cellStyle name="Normal 188 7" xfId="26875"/>
    <cellStyle name="Normal 188 8" xfId="27964"/>
    <cellStyle name="Normal 188_LNG &amp; LPG rework" xfId="30413"/>
    <cellStyle name="Normal 189" xfId="3961"/>
    <cellStyle name="Normal 189 2" xfId="4344"/>
    <cellStyle name="Normal 189 2 2" xfId="26901"/>
    <cellStyle name="Normal 189 2 2 2" xfId="26902"/>
    <cellStyle name="Normal 189 2 2 2 2" xfId="26903"/>
    <cellStyle name="Normal 189 2 2 2_LNG &amp; LPG rework" xfId="30428"/>
    <cellStyle name="Normal 189 2 2 3" xfId="26904"/>
    <cellStyle name="Normal 189 2 2 4" xfId="28758"/>
    <cellStyle name="Normal 189 2 2_LNG &amp; LPG rework" xfId="30427"/>
    <cellStyle name="Normal 189 2 3" xfId="26905"/>
    <cellStyle name="Normal 189 2 3 2" xfId="26906"/>
    <cellStyle name="Normal 189 2 3_LNG &amp; LPG rework" xfId="30429"/>
    <cellStyle name="Normal 189 2 4" xfId="26907"/>
    <cellStyle name="Normal 189 2 5" xfId="26900"/>
    <cellStyle name="Normal 189 2 6" xfId="28082"/>
    <cellStyle name="Normal 189 2_LNG &amp; LPG rework" xfId="30426"/>
    <cellStyle name="Normal 189 3" xfId="26908"/>
    <cellStyle name="Normal 189 3 2" xfId="26909"/>
    <cellStyle name="Normal 189 3 2 2" xfId="26910"/>
    <cellStyle name="Normal 189 3 2 2 2" xfId="26911"/>
    <cellStyle name="Normal 189 3 2 2_LNG &amp; LPG rework" xfId="30432"/>
    <cellStyle name="Normal 189 3 2 3" xfId="26912"/>
    <cellStyle name="Normal 189 3 2_LNG &amp; LPG rework" xfId="30431"/>
    <cellStyle name="Normal 189 3 3" xfId="26913"/>
    <cellStyle name="Normal 189 3 3 2" xfId="26914"/>
    <cellStyle name="Normal 189 3 3_LNG &amp; LPG rework" xfId="30433"/>
    <cellStyle name="Normal 189 3 4" xfId="26915"/>
    <cellStyle name="Normal 189 3 5" xfId="28637"/>
    <cellStyle name="Normal 189 3_LNG &amp; LPG rework" xfId="30430"/>
    <cellStyle name="Normal 189 4" xfId="26916"/>
    <cellStyle name="Normal 189 4 2" xfId="26917"/>
    <cellStyle name="Normal 189 4 2 2" xfId="26918"/>
    <cellStyle name="Normal 189 4 2_LNG &amp; LPG rework" xfId="30435"/>
    <cellStyle name="Normal 189 4 3" xfId="26919"/>
    <cellStyle name="Normal 189 4_LNG &amp; LPG rework" xfId="30434"/>
    <cellStyle name="Normal 189 5" xfId="26920"/>
    <cellStyle name="Normal 189 5 2" xfId="26921"/>
    <cellStyle name="Normal 189 5_LNG &amp; LPG rework" xfId="30436"/>
    <cellStyle name="Normal 189 6" xfId="26922"/>
    <cellStyle name="Normal 189 7" xfId="26899"/>
    <cellStyle name="Normal 189 8" xfId="27961"/>
    <cellStyle name="Normal 189_LNG &amp; LPG rework" xfId="30425"/>
    <cellStyle name="Normal 19" xfId="478"/>
    <cellStyle name="Normal 19 10" xfId="3570"/>
    <cellStyle name="Normal 19 10 2" xfId="4323"/>
    <cellStyle name="Normal 19 10 2 2" xfId="28738"/>
    <cellStyle name="Normal 19 10 2 3" xfId="28062"/>
    <cellStyle name="Normal 19 10 3" xfId="28281"/>
    <cellStyle name="Normal 19 10 4" xfId="27605"/>
    <cellStyle name="Normal 19 11" xfId="3668"/>
    <cellStyle name="Normal 19 11 2" xfId="28369"/>
    <cellStyle name="Normal 19 11 3" xfId="27693"/>
    <cellStyle name="Normal 19 12" xfId="4048"/>
    <cellStyle name="Normal 19 13" xfId="855"/>
    <cellStyle name="Normal 19 14" xfId="25867"/>
    <cellStyle name="Normal 19 2" xfId="980"/>
    <cellStyle name="Normal 19 2 2" xfId="2213"/>
    <cellStyle name="Normal 19 2_Historic Nickel Prices" xfId="2214"/>
    <cellStyle name="Normal 19 3" xfId="2215"/>
    <cellStyle name="Normal 19 3 2" xfId="3669"/>
    <cellStyle name="Normal 19 3 2 2" xfId="28370"/>
    <cellStyle name="Normal 19 3 2 3" xfId="27694"/>
    <cellStyle name="Normal 19 3 3" xfId="25963"/>
    <cellStyle name="Normal 19 4" xfId="979"/>
    <cellStyle name="Normal 19 4 2" xfId="4268"/>
    <cellStyle name="Normal 19 4 2 2" xfId="28687"/>
    <cellStyle name="Normal 19 4 2 3" xfId="28011"/>
    <cellStyle name="Normal 19 4 3" xfId="26923"/>
    <cellStyle name="Normal 19 4 3 2" xfId="28154"/>
    <cellStyle name="Normal 19 4 4" xfId="27479"/>
    <cellStyle name="Normal 19 5" xfId="3442"/>
    <cellStyle name="Normal 19 5 2" xfId="4291"/>
    <cellStyle name="Normal 19 5 2 2" xfId="28707"/>
    <cellStyle name="Normal 19 5 2 3" xfId="28031"/>
    <cellStyle name="Normal 19 5 3" xfId="26924"/>
    <cellStyle name="Normal 19 6" xfId="3457"/>
    <cellStyle name="Normal 19 6 2" xfId="4296"/>
    <cellStyle name="Normal 19 6 2 2" xfId="28712"/>
    <cellStyle name="Normal 19 6 2 3" xfId="28036"/>
    <cellStyle name="Normal 19 6 3" xfId="28247"/>
    <cellStyle name="Normal 19 6 4" xfId="27571"/>
    <cellStyle name="Normal 19 7" xfId="3435"/>
    <cellStyle name="Normal 19 7 2" xfId="4289"/>
    <cellStyle name="Normal 19 7 2 2" xfId="28705"/>
    <cellStyle name="Normal 19 7 2 3" xfId="28029"/>
    <cellStyle name="Normal 19 7 3" xfId="28238"/>
    <cellStyle name="Normal 19 7 4" xfId="27562"/>
    <cellStyle name="Normal 19 8" xfId="3541"/>
    <cellStyle name="Normal 19 8 2" xfId="4310"/>
    <cellStyle name="Normal 19 8 2 2" xfId="28725"/>
    <cellStyle name="Normal 19 8 2 3" xfId="28049"/>
    <cellStyle name="Normal 19 8 3" xfId="28265"/>
    <cellStyle name="Normal 19 8 4" xfId="27589"/>
    <cellStyle name="Normal 19 9" xfId="3550"/>
    <cellStyle name="Normal 19 9 2" xfId="4311"/>
    <cellStyle name="Normal 19 9 2 2" xfId="28726"/>
    <cellStyle name="Normal 19 9 2 3" xfId="28050"/>
    <cellStyle name="Normal 19 9 3" xfId="28269"/>
    <cellStyle name="Normal 19 9 4" xfId="27593"/>
    <cellStyle name="Normal 19_Base Metals Prices" xfId="2216"/>
    <cellStyle name="Normal 190" xfId="3965"/>
    <cellStyle name="Normal 190 2" xfId="26925"/>
    <cellStyle name="Normal 190 2 2" xfId="28641"/>
    <cellStyle name="Normal 190 3" xfId="27965"/>
    <cellStyle name="Normal 191" xfId="4025"/>
    <cellStyle name="Normal 191 2" xfId="4346"/>
    <cellStyle name="Normal 191 2 2" xfId="28760"/>
    <cellStyle name="Normal 191 2 3" xfId="28084"/>
    <cellStyle name="Normal 191 3" xfId="4235"/>
    <cellStyle name="Normal 191 3 2" xfId="28675"/>
    <cellStyle name="Normal 191 3 3" xfId="27999"/>
    <cellStyle name="Normal 191 4" xfId="26926"/>
    <cellStyle name="Normal 191 4 2" xfId="28661"/>
    <cellStyle name="Normal 191 5" xfId="27985"/>
    <cellStyle name="Normal 192" xfId="4030"/>
    <cellStyle name="Normal 192 2" xfId="4347"/>
    <cellStyle name="Normal 192 2 2" xfId="28761"/>
    <cellStyle name="Normal 192 2 3" xfId="28085"/>
    <cellStyle name="Normal 192 3" xfId="4234"/>
    <cellStyle name="Normal 192 3 2" xfId="28674"/>
    <cellStyle name="Normal 192 3 3" xfId="27998"/>
    <cellStyle name="Normal 192 4" xfId="26927"/>
    <cellStyle name="Normal 192 4 2" xfId="28663"/>
    <cellStyle name="Normal 192 5" xfId="27987"/>
    <cellStyle name="Normal 193" xfId="4035"/>
    <cellStyle name="Normal 193 2" xfId="4348"/>
    <cellStyle name="Normal 193 2 2" xfId="28762"/>
    <cellStyle name="Normal 193 2 3" xfId="28086"/>
    <cellStyle name="Normal 193 3" xfId="4233"/>
    <cellStyle name="Normal 193 3 2" xfId="28673"/>
    <cellStyle name="Normal 193 3 3" xfId="27997"/>
    <cellStyle name="Normal 193 4" xfId="26928"/>
    <cellStyle name="Normal 193 4 2" xfId="28668"/>
    <cellStyle name="Normal 193 5" xfId="27992"/>
    <cellStyle name="Normal 194" xfId="4032"/>
    <cellStyle name="Normal 194 2" xfId="26929"/>
    <cellStyle name="Normal 194 2 2" xfId="28665"/>
    <cellStyle name="Normal 194 3" xfId="27989"/>
    <cellStyle name="Normal 195" xfId="840"/>
    <cellStyle name="Normal 195 2" xfId="6602"/>
    <cellStyle name="Normal 195 2 2" xfId="12761"/>
    <cellStyle name="Normal 195 2 2 2" xfId="25148"/>
    <cellStyle name="Normal 195 2 3" xfId="19028"/>
    <cellStyle name="Normal 195 3" xfId="9530"/>
    <cellStyle name="Normal 195 3 2" xfId="21933"/>
    <cellStyle name="Normal 195 4" xfId="14570"/>
    <cellStyle name="Normal 195 5" xfId="26930"/>
    <cellStyle name="Normal 196" xfId="4232"/>
    <cellStyle name="Normal 196 2" xfId="26932"/>
    <cellStyle name="Normal 196 2 2" xfId="26933"/>
    <cellStyle name="Normal 196 2 2 2" xfId="26934"/>
    <cellStyle name="Normal 196 2 2 2 2" xfId="26935"/>
    <cellStyle name="Normal 196 2 2 2_LNG &amp; LPG rework" xfId="30440"/>
    <cellStyle name="Normal 196 2 2 3" xfId="26936"/>
    <cellStyle name="Normal 196 2 2_LNG &amp; LPG rework" xfId="30439"/>
    <cellStyle name="Normal 196 2 3" xfId="26937"/>
    <cellStyle name="Normal 196 2 3 2" xfId="26938"/>
    <cellStyle name="Normal 196 2 3_LNG &amp; LPG rework" xfId="30441"/>
    <cellStyle name="Normal 196 2 4" xfId="26939"/>
    <cellStyle name="Normal 196 2 5" xfId="28672"/>
    <cellStyle name="Normal 196 2_LNG &amp; LPG rework" xfId="30438"/>
    <cellStyle name="Normal 196 3" xfId="26940"/>
    <cellStyle name="Normal 196 3 2" xfId="26941"/>
    <cellStyle name="Normal 196 3 2 2" xfId="26942"/>
    <cellStyle name="Normal 196 3 2 2 2" xfId="26943"/>
    <cellStyle name="Normal 196 3 2 2_LNG &amp; LPG rework" xfId="30444"/>
    <cellStyle name="Normal 196 3 2 3" xfId="26944"/>
    <cellStyle name="Normal 196 3 2_LNG &amp; LPG rework" xfId="30443"/>
    <cellStyle name="Normal 196 3 3" xfId="26945"/>
    <cellStyle name="Normal 196 3 3 2" xfId="26946"/>
    <cellStyle name="Normal 196 3 3_LNG &amp; LPG rework" xfId="30445"/>
    <cellStyle name="Normal 196 3 4" xfId="26947"/>
    <cellStyle name="Normal 196 3_LNG &amp; LPG rework" xfId="30442"/>
    <cellStyle name="Normal 196 4" xfId="26948"/>
    <cellStyle name="Normal 196 4 2" xfId="26949"/>
    <cellStyle name="Normal 196 4 2 2" xfId="26950"/>
    <cellStyle name="Normal 196 4 2_LNG &amp; LPG rework" xfId="30447"/>
    <cellStyle name="Normal 196 4 3" xfId="26951"/>
    <cellStyle name="Normal 196 4_LNG &amp; LPG rework" xfId="30446"/>
    <cellStyle name="Normal 196 5" xfId="26952"/>
    <cellStyle name="Normal 196 5 2" xfId="26953"/>
    <cellStyle name="Normal 196 5_LNG &amp; LPG rework" xfId="30448"/>
    <cellStyle name="Normal 196 6" xfId="26954"/>
    <cellStyle name="Normal 196 7" xfId="26931"/>
    <cellStyle name="Normal 196 8" xfId="27996"/>
    <cellStyle name="Normal 196_LNG &amp; LPG rework" xfId="30437"/>
    <cellStyle name="Normal 197" xfId="4259"/>
    <cellStyle name="Normal 197 2" xfId="26956"/>
    <cellStyle name="Normal 197 2 2" xfId="26957"/>
    <cellStyle name="Normal 197 2 2 2" xfId="26958"/>
    <cellStyle name="Normal 197 2 2 2 2" xfId="26959"/>
    <cellStyle name="Normal 197 2 2 2_LNG &amp; LPG rework" xfId="30452"/>
    <cellStyle name="Normal 197 2 2 3" xfId="26960"/>
    <cellStyle name="Normal 197 2 2_LNG &amp; LPG rework" xfId="30451"/>
    <cellStyle name="Normal 197 2 3" xfId="26961"/>
    <cellStyle name="Normal 197 2 3 2" xfId="26962"/>
    <cellStyle name="Normal 197 2 3_LNG &amp; LPG rework" xfId="30453"/>
    <cellStyle name="Normal 197 2 4" xfId="26963"/>
    <cellStyle name="Normal 197 2 5" xfId="28679"/>
    <cellStyle name="Normal 197 2_LNG &amp; LPG rework" xfId="30450"/>
    <cellStyle name="Normal 197 3" xfId="26964"/>
    <cellStyle name="Normal 197 3 2" xfId="26965"/>
    <cellStyle name="Normal 197 3 2 2" xfId="26966"/>
    <cellStyle name="Normal 197 3 2 2 2" xfId="26967"/>
    <cellStyle name="Normal 197 3 2 2_LNG &amp; LPG rework" xfId="30456"/>
    <cellStyle name="Normal 197 3 2 3" xfId="26968"/>
    <cellStyle name="Normal 197 3 2_LNG &amp; LPG rework" xfId="30455"/>
    <cellStyle name="Normal 197 3 3" xfId="26969"/>
    <cellStyle name="Normal 197 3 3 2" xfId="26970"/>
    <cellStyle name="Normal 197 3 3_LNG &amp; LPG rework" xfId="30457"/>
    <cellStyle name="Normal 197 3 4" xfId="26971"/>
    <cellStyle name="Normal 197 3_LNG &amp; LPG rework" xfId="30454"/>
    <cellStyle name="Normal 197 4" xfId="26972"/>
    <cellStyle name="Normal 197 4 2" xfId="26973"/>
    <cellStyle name="Normal 197 4 2 2" xfId="26974"/>
    <cellStyle name="Normal 197 4 2_LNG &amp; LPG rework" xfId="30459"/>
    <cellStyle name="Normal 197 4 3" xfId="26975"/>
    <cellStyle name="Normal 197 4_LNG &amp; LPG rework" xfId="30458"/>
    <cellStyle name="Normal 197 5" xfId="26976"/>
    <cellStyle name="Normal 197 5 2" xfId="26977"/>
    <cellStyle name="Normal 197 5_LNG &amp; LPG rework" xfId="30460"/>
    <cellStyle name="Normal 197 6" xfId="26978"/>
    <cellStyle name="Normal 197 7" xfId="26955"/>
    <cellStyle name="Normal 197 8" xfId="28003"/>
    <cellStyle name="Normal 197_LNG &amp; LPG rework" xfId="30449"/>
    <cellStyle name="Normal 198" xfId="4285"/>
    <cellStyle name="Normal 198 2" xfId="26980"/>
    <cellStyle name="Normal 198 3" xfId="26979"/>
    <cellStyle name="Normal 199" xfId="4354"/>
    <cellStyle name="Normal 199 2" xfId="26982"/>
    <cellStyle name="Normal 199 3" xfId="26981"/>
    <cellStyle name="Normal 2" xfId="23"/>
    <cellStyle name="Normal 2 10" xfId="2217"/>
    <cellStyle name="Normal 2 10 2" xfId="3671"/>
    <cellStyle name="Normal 2 10 2 2" xfId="28372"/>
    <cellStyle name="Normal 2 10 2 3" xfId="27696"/>
    <cellStyle name="Normal 2 10 3" xfId="26983"/>
    <cellStyle name="Normal 2 10 3 2" xfId="28192"/>
    <cellStyle name="Normal 2 10 4" xfId="27517"/>
    <cellStyle name="Normal 2 11" xfId="2218"/>
    <cellStyle name="Normal 2 11 2" xfId="3672"/>
    <cellStyle name="Normal 2 11 2 2" xfId="28373"/>
    <cellStyle name="Normal 2 11 2 3" xfId="27697"/>
    <cellStyle name="Normal 2 11 3" xfId="26984"/>
    <cellStyle name="Normal 2 11 3 2" xfId="28193"/>
    <cellStyle name="Normal 2 11 4" xfId="27518"/>
    <cellStyle name="Normal 2 12" xfId="981"/>
    <cellStyle name="Normal 2 12 2" xfId="3558"/>
    <cellStyle name="Normal 2 12 2 2" xfId="4316"/>
    <cellStyle name="Normal 2 12 2 2 2" xfId="28731"/>
    <cellStyle name="Normal 2 12 2 2 3" xfId="28055"/>
    <cellStyle name="Normal 2 12 2 3" xfId="28274"/>
    <cellStyle name="Normal 2 12 2 4" xfId="27598"/>
    <cellStyle name="Normal 2 12 3" xfId="3848"/>
    <cellStyle name="Normal 2 12 3 2" xfId="28530"/>
    <cellStyle name="Normal 2 12 3 3" xfId="27854"/>
    <cellStyle name="Normal 2 12 4" xfId="4418"/>
    <cellStyle name="Normal 2 12 4 2" xfId="11028"/>
    <cellStyle name="Normal 2 12 4 2 2" xfId="23416"/>
    <cellStyle name="Normal 2 12 4 3" xfId="16855"/>
    <cellStyle name="Normal 2 12 5" xfId="7342"/>
    <cellStyle name="Normal 2 12 5 2" xfId="19761"/>
    <cellStyle name="Normal 2 12 6" xfId="14626"/>
    <cellStyle name="Normal 2 12 7" xfId="26985"/>
    <cellStyle name="Normal 2 13" xfId="3670"/>
    <cellStyle name="Normal 2 13 2" xfId="28371"/>
    <cellStyle name="Normal 2 13 3" xfId="27695"/>
    <cellStyle name="Normal 2 14" xfId="25840"/>
    <cellStyle name="Normal 2 2" xfId="57"/>
    <cellStyle name="Normal 2 2 10" xfId="982"/>
    <cellStyle name="Normal 2 2 10 2" xfId="4000"/>
    <cellStyle name="Normal 2 2 10 2 2" xfId="6411"/>
    <cellStyle name="Normal 2 2 10 2 2 2" xfId="12571"/>
    <cellStyle name="Normal 2 2 10 2 2 2 2" xfId="24958"/>
    <cellStyle name="Normal 2 2 10 2 2 3" xfId="18838"/>
    <cellStyle name="Normal 2 2 10 2 3" xfId="9340"/>
    <cellStyle name="Normal 2 2 10 2 3 2" xfId="21743"/>
    <cellStyle name="Normal 2 2 10 2 4" xfId="16608"/>
    <cellStyle name="Normal 2 2 10 3" xfId="4269"/>
    <cellStyle name="Normal 2 2 10 3 2" xfId="28688"/>
    <cellStyle name="Normal 2 2 10 3 3" xfId="28012"/>
    <cellStyle name="Normal 2 2 10 4" xfId="28155"/>
    <cellStyle name="Normal 2 2 10 5" xfId="27480"/>
    <cellStyle name="Normal 2 2 11" xfId="3673"/>
    <cellStyle name="Normal 2 2 11 2" xfId="4003"/>
    <cellStyle name="Normal 2 2 11 2 2" xfId="6414"/>
    <cellStyle name="Normal 2 2 11 2 2 2" xfId="12574"/>
    <cellStyle name="Normal 2 2 11 2 2 2 2" xfId="24961"/>
    <cellStyle name="Normal 2 2 11 2 2 3" xfId="18841"/>
    <cellStyle name="Normal 2 2 11 2 3" xfId="9343"/>
    <cellStyle name="Normal 2 2 11 2 3 2" xfId="21746"/>
    <cellStyle name="Normal 2 2 11 2 4" xfId="16611"/>
    <cellStyle name="Normal 2 2 11 3" xfId="28374"/>
    <cellStyle name="Normal 2 2 11 4" xfId="27698"/>
    <cellStyle name="Normal 2 2 12" xfId="3883"/>
    <cellStyle name="Normal 2 2 12 2" xfId="6405"/>
    <cellStyle name="Normal 2 2 12 2 2" xfId="12565"/>
    <cellStyle name="Normal 2 2 12 2 2 2" xfId="24952"/>
    <cellStyle name="Normal 2 2 12 2 3" xfId="18832"/>
    <cellStyle name="Normal 2 2 12 3" xfId="9329"/>
    <cellStyle name="Normal 2 2 12 3 2" xfId="21737"/>
    <cellStyle name="Normal 2 2 12 4" xfId="16602"/>
    <cellStyle name="Normal 2 2 12 5" xfId="26986"/>
    <cellStyle name="Normal 2 2 13" xfId="872"/>
    <cellStyle name="Normal 2 2 14" xfId="13858"/>
    <cellStyle name="Normal 2 2 15" xfId="13503"/>
    <cellStyle name="Normal 2 2 16" xfId="25857"/>
    <cellStyle name="Normal 2 2 17" xfId="26246"/>
    <cellStyle name="Normal 2 2 2" xfId="102"/>
    <cellStyle name="Normal 2 2 2 2" xfId="2219"/>
    <cellStyle name="Normal 2 2 2 2 2" xfId="2220"/>
    <cellStyle name="Normal 2 2 2 2 2 2" xfId="3675"/>
    <cellStyle name="Normal 2 2 2 2 2 2 2" xfId="28376"/>
    <cellStyle name="Normal 2 2 2 2 2 2 3" xfId="27700"/>
    <cellStyle name="Normal 2 2 2 2 2 3" xfId="26130"/>
    <cellStyle name="Normal 2 2 2 2 2 4" xfId="28194"/>
    <cellStyle name="Normal 2 2 2 2 2 5" xfId="27519"/>
    <cellStyle name="Normal 2 2 2 2 3" xfId="26118"/>
    <cellStyle name="Normal 2 2 2 2 4" xfId="25920"/>
    <cellStyle name="Normal 2 2 2 2_Alumina Prices" xfId="2221"/>
    <cellStyle name="Normal 2 2 2 3" xfId="2222"/>
    <cellStyle name="Normal 2 2 2 3 2" xfId="3676"/>
    <cellStyle name="Normal 2 2 2 3 2 2" xfId="26128"/>
    <cellStyle name="Normal 2 2 2 3 2 3" xfId="28377"/>
    <cellStyle name="Normal 2 2 2 3 2 4" xfId="27701"/>
    <cellStyle name="Normal 2 2 2 3 3" xfId="25921"/>
    <cellStyle name="Normal 2 2 2 4" xfId="983"/>
    <cellStyle name="Normal 2 2 2 4 2" xfId="4270"/>
    <cellStyle name="Normal 2 2 2 4 2 2" xfId="28689"/>
    <cellStyle name="Normal 2 2 2 4 2 3" xfId="28013"/>
    <cellStyle name="Normal 2 2 2 4 3" xfId="13463"/>
    <cellStyle name="Normal 2 2 2 4 4" xfId="26117"/>
    <cellStyle name="Normal 2 2 2 4 5" xfId="28156"/>
    <cellStyle name="Normal 2 2 2 4 6" xfId="27481"/>
    <cellStyle name="Normal 2 2 2 5" xfId="3674"/>
    <cellStyle name="Normal 2 2 2 5 2" xfId="28375"/>
    <cellStyle name="Normal 2 2 2 5 3" xfId="27699"/>
    <cellStyle name="Normal 2 2 2 6" xfId="901"/>
    <cellStyle name="Normal 2 2 2_2014 Royalty Receipts" xfId="26120"/>
    <cellStyle name="Normal 2 2 3" xfId="120"/>
    <cellStyle name="Normal 2 2 3 10" xfId="2224"/>
    <cellStyle name="Normal 2 2 3 10 2" xfId="5435"/>
    <cellStyle name="Normal 2 2 3 10 2 2" xfId="11840"/>
    <cellStyle name="Normal 2 2 3 10 2 2 2" xfId="24228"/>
    <cellStyle name="Normal 2 2 3 10 2 3" xfId="17867"/>
    <cellStyle name="Normal 2 2 3 10 3" xfId="8357"/>
    <cellStyle name="Normal 2 2 3 10 3 2" xfId="20773"/>
    <cellStyle name="Normal 2 2 3 10 4" xfId="15638"/>
    <cellStyle name="Normal 2 2 3 11" xfId="2223"/>
    <cellStyle name="Normal 2 2 3 11 2" xfId="6826"/>
    <cellStyle name="Normal 2 2 3 11 2 2" xfId="12985"/>
    <cellStyle name="Normal 2 2 3 11 2 2 2" xfId="25372"/>
    <cellStyle name="Normal 2 2 3 11 2 3" xfId="19252"/>
    <cellStyle name="Normal 2 2 3 11 3" xfId="9754"/>
    <cellStyle name="Normal 2 2 3 11 3 2" xfId="22157"/>
    <cellStyle name="Normal 2 2 3 11 4" xfId="15637"/>
    <cellStyle name="Normal 2 2 3 12" xfId="5434"/>
    <cellStyle name="Normal 2 2 3 12 2" xfId="11839"/>
    <cellStyle name="Normal 2 2 3 12 2 2" xfId="24227"/>
    <cellStyle name="Normal 2 2 3 12 3" xfId="17866"/>
    <cellStyle name="Normal 2 2 3 13" xfId="8356"/>
    <cellStyle name="Normal 2 2 3 13 2" xfId="20772"/>
    <cellStyle name="Normal 2 2 3 14" xfId="13873"/>
    <cellStyle name="Normal 2 2 3 15" xfId="13516"/>
    <cellStyle name="Normal 2 2 3 2" xfId="142"/>
    <cellStyle name="Normal 2 2 3 2 10" xfId="2225"/>
    <cellStyle name="Normal 2 2 3 2 10 2" xfId="6827"/>
    <cellStyle name="Normal 2 2 3 2 10 2 2" xfId="12986"/>
    <cellStyle name="Normal 2 2 3 2 10 2 2 2" xfId="25373"/>
    <cellStyle name="Normal 2 2 3 2 10 2 3" xfId="19253"/>
    <cellStyle name="Normal 2 2 3 2 10 3" xfId="9755"/>
    <cellStyle name="Normal 2 2 3 2 10 3 2" xfId="22158"/>
    <cellStyle name="Normal 2 2 3 2 10 4" xfId="15639"/>
    <cellStyle name="Normal 2 2 3 2 11" xfId="5436"/>
    <cellStyle name="Normal 2 2 3 2 11 2" xfId="11841"/>
    <cellStyle name="Normal 2 2 3 2 11 2 2" xfId="24229"/>
    <cellStyle name="Normal 2 2 3 2 11 3" xfId="17868"/>
    <cellStyle name="Normal 2 2 3 2 12" xfId="8358"/>
    <cellStyle name="Normal 2 2 3 2 12 2" xfId="20774"/>
    <cellStyle name="Normal 2 2 3 2 13" xfId="13895"/>
    <cellStyle name="Normal 2 2 3 2 14" xfId="13538"/>
    <cellStyle name="Normal 2 2 3 2 2" xfId="186"/>
    <cellStyle name="Normal 2 2 3 2 2 10" xfId="5437"/>
    <cellStyle name="Normal 2 2 3 2 2 10 2" xfId="11842"/>
    <cellStyle name="Normal 2 2 3 2 2 10 2 2" xfId="24230"/>
    <cellStyle name="Normal 2 2 3 2 2 10 3" xfId="17869"/>
    <cellStyle name="Normal 2 2 3 2 2 11" xfId="8359"/>
    <cellStyle name="Normal 2 2 3 2 2 11 2" xfId="20775"/>
    <cellStyle name="Normal 2 2 3 2 2 12" xfId="13939"/>
    <cellStyle name="Normal 2 2 3 2 2 13" xfId="13582"/>
    <cellStyle name="Normal 2 2 3 2 2 2" xfId="277"/>
    <cellStyle name="Normal 2 2 3 2 2 2 2" xfId="653"/>
    <cellStyle name="Normal 2 2 3 2 2 2 2 2" xfId="2228"/>
    <cellStyle name="Normal 2 2 3 2 2 2 2 2 2" xfId="6830"/>
    <cellStyle name="Normal 2 2 3 2 2 2 2 2 2 2" xfId="12989"/>
    <cellStyle name="Normal 2 2 3 2 2 2 2 2 2 2 2" xfId="25376"/>
    <cellStyle name="Normal 2 2 3 2 2 2 2 2 2 3" xfId="19256"/>
    <cellStyle name="Normal 2 2 3 2 2 2 2 2 3" xfId="9758"/>
    <cellStyle name="Normal 2 2 3 2 2 2 2 2 3 2" xfId="22161"/>
    <cellStyle name="Normal 2 2 3 2 2 2 2 2 4" xfId="15642"/>
    <cellStyle name="Normal 2 2 3 2 2 2 2 3" xfId="5439"/>
    <cellStyle name="Normal 2 2 3 2 2 2 2 3 2" xfId="10621"/>
    <cellStyle name="Normal 2 2 3 2 2 2 2 3 2 2" xfId="23022"/>
    <cellStyle name="Normal 2 2 3 2 2 2 2 3 3" xfId="17871"/>
    <cellStyle name="Normal 2 2 3 2 2 2 2 4" xfId="8361"/>
    <cellStyle name="Normal 2 2 3 2 2 2 2 4 2" xfId="20777"/>
    <cellStyle name="Normal 2 2 3 2 2 2 2 5" xfId="14383"/>
    <cellStyle name="Normal 2 2 3 2 2 2 2 6" xfId="13848"/>
    <cellStyle name="Normal 2 2 3 2 2 2 2_LNG &amp; LPG rework" xfId="30461"/>
    <cellStyle name="Normal 2 2 3 2 2 2 3" xfId="2229"/>
    <cellStyle name="Normal 2 2 3 2 2 2 3 2" xfId="5440"/>
    <cellStyle name="Normal 2 2 3 2 2 2 3 2 2" xfId="10417"/>
    <cellStyle name="Normal 2 2 3 2 2 2 3 2 2 2" xfId="22818"/>
    <cellStyle name="Normal 2 2 3 2 2 2 3 2 3" xfId="17872"/>
    <cellStyle name="Normal 2 2 3 2 2 2 3 3" xfId="10808"/>
    <cellStyle name="Normal 2 2 3 2 2 2 3 3 2" xfId="23209"/>
    <cellStyle name="Normal 2 2 3 2 2 2 3 4" xfId="8362"/>
    <cellStyle name="Normal 2 2 3 2 2 2 3 4 2" xfId="20778"/>
    <cellStyle name="Normal 2 2 3 2 2 2 3 5" xfId="15643"/>
    <cellStyle name="Normal 2 2 3 2 2 2 3_LNG &amp; LPG rework" xfId="30462"/>
    <cellStyle name="Normal 2 2 3 2 2 2 4" xfId="2230"/>
    <cellStyle name="Normal 2 2 3 2 2 2 4 2" xfId="5441"/>
    <cellStyle name="Normal 2 2 3 2 2 2 4 2 2" xfId="11844"/>
    <cellStyle name="Normal 2 2 3 2 2 2 4 2 2 2" xfId="24232"/>
    <cellStyle name="Normal 2 2 3 2 2 2 4 2 3" xfId="17873"/>
    <cellStyle name="Normal 2 2 3 2 2 2 4 3" xfId="8363"/>
    <cellStyle name="Normal 2 2 3 2 2 2 4 3 2" xfId="20779"/>
    <cellStyle name="Normal 2 2 3 2 2 2 4 4" xfId="15644"/>
    <cellStyle name="Normal 2 2 3 2 2 2 5" xfId="2227"/>
    <cellStyle name="Normal 2 2 3 2 2 2 5 2" xfId="6829"/>
    <cellStyle name="Normal 2 2 3 2 2 2 5 2 2" xfId="12988"/>
    <cellStyle name="Normal 2 2 3 2 2 2 5 2 2 2" xfId="25375"/>
    <cellStyle name="Normal 2 2 3 2 2 2 5 2 3" xfId="19255"/>
    <cellStyle name="Normal 2 2 3 2 2 2 5 3" xfId="9757"/>
    <cellStyle name="Normal 2 2 3 2 2 2 5 3 2" xfId="22160"/>
    <cellStyle name="Normal 2 2 3 2 2 2 5 4" xfId="15641"/>
    <cellStyle name="Normal 2 2 3 2 2 2 6" xfId="5438"/>
    <cellStyle name="Normal 2 2 3 2 2 2 6 2" xfId="11843"/>
    <cellStyle name="Normal 2 2 3 2 2 2 6 2 2" xfId="24231"/>
    <cellStyle name="Normal 2 2 3 2 2 2 6 3" xfId="17870"/>
    <cellStyle name="Normal 2 2 3 2 2 2 7" xfId="8360"/>
    <cellStyle name="Normal 2 2 3 2 2 2 7 2" xfId="20776"/>
    <cellStyle name="Normal 2 2 3 2 2 2 8" xfId="14028"/>
    <cellStyle name="Normal 2 2 3 2 2 2 9" xfId="13670"/>
    <cellStyle name="Normal 2 2 3 2 2 2_Alumina Prices" xfId="2231"/>
    <cellStyle name="Normal 2 2 3 2 2 3" xfId="367"/>
    <cellStyle name="Normal 2 2 3 2 2 3 2" xfId="741"/>
    <cellStyle name="Normal 2 2 3 2 2 3 2 2" xfId="4127"/>
    <cellStyle name="Normal 2 2 3 2 2 3 2 2 2" xfId="7191"/>
    <cellStyle name="Normal 2 2 3 2 2 3 2 2 2 2" xfId="13349"/>
    <cellStyle name="Normal 2 2 3 2 2 3 2 2 2 2 2" xfId="25736"/>
    <cellStyle name="Normal 2 2 3 2 2 3 2 2 2 3" xfId="19616"/>
    <cellStyle name="Normal 2 2 3 2 2 3 2 2 3" xfId="10118"/>
    <cellStyle name="Normal 2 2 3 2 2 3 2 2 3 2" xfId="22521"/>
    <cellStyle name="Normal 2 2 3 2 2 3 2 2 4" xfId="16698"/>
    <cellStyle name="Normal 2 2 3 2 2 3 2 3" xfId="6502"/>
    <cellStyle name="Normal 2 2 3 2 2 3 2 3 2" xfId="12661"/>
    <cellStyle name="Normal 2 2 3 2 2 3 2 3 2 2" xfId="25048"/>
    <cellStyle name="Normal 2 2 3 2 2 3 2 3 3" xfId="18928"/>
    <cellStyle name="Normal 2 2 3 2 2 3 2 4" xfId="9430"/>
    <cellStyle name="Normal 2 2 3 2 2 3 2 4 2" xfId="21833"/>
    <cellStyle name="Normal 2 2 3 2 2 3 2 5" xfId="14471"/>
    <cellStyle name="Normal 2 2 3 2 2 3 3" xfId="2232"/>
    <cellStyle name="Normal 2 2 3 2 2 3 3 2" xfId="6831"/>
    <cellStyle name="Normal 2 2 3 2 2 3 3 2 2" xfId="12990"/>
    <cellStyle name="Normal 2 2 3 2 2 3 3 2 2 2" xfId="25377"/>
    <cellStyle name="Normal 2 2 3 2 2 3 3 2 3" xfId="19257"/>
    <cellStyle name="Normal 2 2 3 2 2 3 3 3" xfId="9759"/>
    <cellStyle name="Normal 2 2 3 2 2 3 3 3 2" xfId="22162"/>
    <cellStyle name="Normal 2 2 3 2 2 3 3 4" xfId="15645"/>
    <cellStyle name="Normal 2 2 3 2 2 3 4" xfId="5442"/>
    <cellStyle name="Normal 2 2 3 2 2 3 4 2" xfId="11845"/>
    <cellStyle name="Normal 2 2 3 2 2 3 4 2 2" xfId="24233"/>
    <cellStyle name="Normal 2 2 3 2 2 3 4 3" xfId="17874"/>
    <cellStyle name="Normal 2 2 3 2 2 3 5" xfId="8364"/>
    <cellStyle name="Normal 2 2 3 2 2 3 5 2" xfId="20780"/>
    <cellStyle name="Normal 2 2 3 2 2 3 6" xfId="14116"/>
    <cellStyle name="Normal 2 2 3 2 2 3 7" xfId="13760"/>
    <cellStyle name="Normal 2 2 3 2 2 3_LNG &amp; LPG rework" xfId="30463"/>
    <cellStyle name="Normal 2 2 3 2 2 4" xfId="455"/>
    <cellStyle name="Normal 2 2 3 2 2 4 2" xfId="829"/>
    <cellStyle name="Normal 2 2 3 2 2 4 2 2" xfId="4213"/>
    <cellStyle name="Normal 2 2 3 2 2 4 2 2 2" xfId="7273"/>
    <cellStyle name="Normal 2 2 3 2 2 4 2 2 2 2" xfId="13431"/>
    <cellStyle name="Normal 2 2 3 2 2 4 2 2 2 2 2" xfId="25818"/>
    <cellStyle name="Normal 2 2 3 2 2 4 2 2 2 3" xfId="19698"/>
    <cellStyle name="Normal 2 2 3 2 2 4 2 2 3" xfId="10200"/>
    <cellStyle name="Normal 2 2 3 2 2 4 2 2 3 2" xfId="22603"/>
    <cellStyle name="Normal 2 2 3 2 2 4 2 2 4" xfId="16784"/>
    <cellStyle name="Normal 2 2 3 2 2 4 2 3" xfId="6588"/>
    <cellStyle name="Normal 2 2 3 2 2 4 2 3 2" xfId="12747"/>
    <cellStyle name="Normal 2 2 3 2 2 4 2 3 2 2" xfId="25134"/>
    <cellStyle name="Normal 2 2 3 2 2 4 2 3 3" xfId="19014"/>
    <cellStyle name="Normal 2 2 3 2 2 4 2 4" xfId="9516"/>
    <cellStyle name="Normal 2 2 3 2 2 4 2 4 2" xfId="21919"/>
    <cellStyle name="Normal 2 2 3 2 2 4 2 5" xfId="14559"/>
    <cellStyle name="Normal 2 2 3 2 2 4 3" xfId="2233"/>
    <cellStyle name="Normal 2 2 3 2 2 4 3 2" xfId="6832"/>
    <cellStyle name="Normal 2 2 3 2 2 4 3 2 2" xfId="12991"/>
    <cellStyle name="Normal 2 2 3 2 2 4 3 2 2 2" xfId="25378"/>
    <cellStyle name="Normal 2 2 3 2 2 4 3 2 3" xfId="19258"/>
    <cellStyle name="Normal 2 2 3 2 2 4 3 3" xfId="9760"/>
    <cellStyle name="Normal 2 2 3 2 2 4 3 3 2" xfId="22163"/>
    <cellStyle name="Normal 2 2 3 2 2 4 3 4" xfId="15646"/>
    <cellStyle name="Normal 2 2 3 2 2 4 4" xfId="5443"/>
    <cellStyle name="Normal 2 2 3 2 2 4 4 2" xfId="11846"/>
    <cellStyle name="Normal 2 2 3 2 2 4 4 2 2" xfId="24234"/>
    <cellStyle name="Normal 2 2 3 2 2 4 4 3" xfId="17875"/>
    <cellStyle name="Normal 2 2 3 2 2 4 5" xfId="8365"/>
    <cellStyle name="Normal 2 2 3 2 2 4 5 2" xfId="20781"/>
    <cellStyle name="Normal 2 2 3 2 2 4 6" xfId="14204"/>
    <cellStyle name="Normal 2 2 3 2 2 4_LNG &amp; LPG rework" xfId="30464"/>
    <cellStyle name="Normal 2 2 3 2 2 5" xfId="564"/>
    <cellStyle name="Normal 2 2 3 2 2 5 2" xfId="2234"/>
    <cellStyle name="Normal 2 2 3 2 2 5 2 2" xfId="6833"/>
    <cellStyle name="Normal 2 2 3 2 2 5 2 2 2" xfId="12992"/>
    <cellStyle name="Normal 2 2 3 2 2 5 2 2 2 2" xfId="25379"/>
    <cellStyle name="Normal 2 2 3 2 2 5 2 2 3" xfId="19259"/>
    <cellStyle name="Normal 2 2 3 2 2 5 2 3" xfId="9761"/>
    <cellStyle name="Normal 2 2 3 2 2 5 2 3 2" xfId="22164"/>
    <cellStyle name="Normal 2 2 3 2 2 5 2 4" xfId="15647"/>
    <cellStyle name="Normal 2 2 3 2 2 5 3" xfId="5444"/>
    <cellStyle name="Normal 2 2 3 2 2 5 3 2" xfId="10960"/>
    <cellStyle name="Normal 2 2 3 2 2 5 3 2 2" xfId="23361"/>
    <cellStyle name="Normal 2 2 3 2 2 5 3 3" xfId="17876"/>
    <cellStyle name="Normal 2 2 3 2 2 5 4" xfId="8366"/>
    <cellStyle name="Normal 2 2 3 2 2 5 4 2" xfId="20782"/>
    <cellStyle name="Normal 2 2 3 2 2 5 5" xfId="14295"/>
    <cellStyle name="Normal 2 2 3 2 2 5_LNG &amp; LPG rework" xfId="30465"/>
    <cellStyle name="Normal 2 2 3 2 2 6" xfId="2235"/>
    <cellStyle name="Normal 2 2 3 2 2 6 2" xfId="5445"/>
    <cellStyle name="Normal 2 2 3 2 2 6 2 2" xfId="11847"/>
    <cellStyle name="Normal 2 2 3 2 2 6 2 2 2" xfId="24235"/>
    <cellStyle name="Normal 2 2 3 2 2 6 2 3" xfId="17877"/>
    <cellStyle name="Normal 2 2 3 2 2 6 3" xfId="8367"/>
    <cellStyle name="Normal 2 2 3 2 2 6 3 2" xfId="20783"/>
    <cellStyle name="Normal 2 2 3 2 2 6 4" xfId="15648"/>
    <cellStyle name="Normal 2 2 3 2 2 7" xfId="2236"/>
    <cellStyle name="Normal 2 2 3 2 2 7 2" xfId="5446"/>
    <cellStyle name="Normal 2 2 3 2 2 7 2 2" xfId="11848"/>
    <cellStyle name="Normal 2 2 3 2 2 7 2 2 2" xfId="24236"/>
    <cellStyle name="Normal 2 2 3 2 2 7 2 3" xfId="17878"/>
    <cellStyle name="Normal 2 2 3 2 2 7 3" xfId="8368"/>
    <cellStyle name="Normal 2 2 3 2 2 7 3 2" xfId="20784"/>
    <cellStyle name="Normal 2 2 3 2 2 7 4" xfId="15649"/>
    <cellStyle name="Normal 2 2 3 2 2 8" xfId="2237"/>
    <cellStyle name="Normal 2 2 3 2 2 8 2" xfId="5447"/>
    <cellStyle name="Normal 2 2 3 2 2 8 2 2" xfId="11849"/>
    <cellStyle name="Normal 2 2 3 2 2 8 2 2 2" xfId="24237"/>
    <cellStyle name="Normal 2 2 3 2 2 8 2 3" xfId="17879"/>
    <cellStyle name="Normal 2 2 3 2 2 8 3" xfId="8369"/>
    <cellStyle name="Normal 2 2 3 2 2 8 3 2" xfId="20785"/>
    <cellStyle name="Normal 2 2 3 2 2 8 4" xfId="15650"/>
    <cellStyle name="Normal 2 2 3 2 2 9" xfId="2226"/>
    <cellStyle name="Normal 2 2 3 2 2 9 2" xfId="6828"/>
    <cellStyle name="Normal 2 2 3 2 2 9 2 2" xfId="12987"/>
    <cellStyle name="Normal 2 2 3 2 2 9 2 2 2" xfId="25374"/>
    <cellStyle name="Normal 2 2 3 2 2 9 2 3" xfId="19254"/>
    <cellStyle name="Normal 2 2 3 2 2 9 3" xfId="9756"/>
    <cellStyle name="Normal 2 2 3 2 2 9 3 2" xfId="22159"/>
    <cellStyle name="Normal 2 2 3 2 2 9 4" xfId="15640"/>
    <cellStyle name="Normal 2 2 3 2 2_Alumina Prices" xfId="2238"/>
    <cellStyle name="Normal 2 2 3 2 3" xfId="233"/>
    <cellStyle name="Normal 2 2 3 2 3 2" xfId="609"/>
    <cellStyle name="Normal 2 2 3 2 3 2 2" xfId="2240"/>
    <cellStyle name="Normal 2 2 3 2 3 2 2 2" xfId="6835"/>
    <cellStyle name="Normal 2 2 3 2 3 2 2 2 2" xfId="12994"/>
    <cellStyle name="Normal 2 2 3 2 3 2 2 2 2 2" xfId="25381"/>
    <cellStyle name="Normal 2 2 3 2 3 2 2 2 3" xfId="19261"/>
    <cellStyle name="Normal 2 2 3 2 3 2 2 3" xfId="9763"/>
    <cellStyle name="Normal 2 2 3 2 3 2 2 3 2" xfId="22166"/>
    <cellStyle name="Normal 2 2 3 2 3 2 2 4" xfId="15652"/>
    <cellStyle name="Normal 2 2 3 2 3 2 3" xfId="5449"/>
    <cellStyle name="Normal 2 2 3 2 3 2 3 2" xfId="10622"/>
    <cellStyle name="Normal 2 2 3 2 3 2 3 2 2" xfId="23023"/>
    <cellStyle name="Normal 2 2 3 2 3 2 3 3" xfId="17881"/>
    <cellStyle name="Normal 2 2 3 2 3 2 4" xfId="8371"/>
    <cellStyle name="Normal 2 2 3 2 3 2 4 2" xfId="20787"/>
    <cellStyle name="Normal 2 2 3 2 3 2 5" xfId="14339"/>
    <cellStyle name="Normal 2 2 3 2 3 2 6" xfId="13804"/>
    <cellStyle name="Normal 2 2 3 2 3 2_LNG &amp; LPG rework" xfId="30466"/>
    <cellStyle name="Normal 2 2 3 2 3 3" xfId="2241"/>
    <cellStyle name="Normal 2 2 3 2 3 3 2" xfId="5450"/>
    <cellStyle name="Normal 2 2 3 2 3 3 2 2" xfId="10418"/>
    <cellStyle name="Normal 2 2 3 2 3 3 2 2 2" xfId="22819"/>
    <cellStyle name="Normal 2 2 3 2 3 3 2 3" xfId="17882"/>
    <cellStyle name="Normal 2 2 3 2 3 3 3" xfId="10809"/>
    <cellStyle name="Normal 2 2 3 2 3 3 3 2" xfId="23210"/>
    <cellStyle name="Normal 2 2 3 2 3 3 4" xfId="8372"/>
    <cellStyle name="Normal 2 2 3 2 3 3 4 2" xfId="20788"/>
    <cellStyle name="Normal 2 2 3 2 3 3 5" xfId="15653"/>
    <cellStyle name="Normal 2 2 3 2 3 3_LNG &amp; LPG rework" xfId="30467"/>
    <cellStyle name="Normal 2 2 3 2 3 4" xfId="2242"/>
    <cellStyle name="Normal 2 2 3 2 3 4 2" xfId="5451"/>
    <cellStyle name="Normal 2 2 3 2 3 4 2 2" xfId="11851"/>
    <cellStyle name="Normal 2 2 3 2 3 4 2 2 2" xfId="24239"/>
    <cellStyle name="Normal 2 2 3 2 3 4 2 3" xfId="17883"/>
    <cellStyle name="Normal 2 2 3 2 3 4 3" xfId="8373"/>
    <cellStyle name="Normal 2 2 3 2 3 4 3 2" xfId="20789"/>
    <cellStyle name="Normal 2 2 3 2 3 4 4" xfId="15654"/>
    <cellStyle name="Normal 2 2 3 2 3 5" xfId="2239"/>
    <cellStyle name="Normal 2 2 3 2 3 5 2" xfId="6834"/>
    <cellStyle name="Normal 2 2 3 2 3 5 2 2" xfId="12993"/>
    <cellStyle name="Normal 2 2 3 2 3 5 2 2 2" xfId="25380"/>
    <cellStyle name="Normal 2 2 3 2 3 5 2 3" xfId="19260"/>
    <cellStyle name="Normal 2 2 3 2 3 5 3" xfId="9762"/>
    <cellStyle name="Normal 2 2 3 2 3 5 3 2" xfId="22165"/>
    <cellStyle name="Normal 2 2 3 2 3 5 4" xfId="15651"/>
    <cellStyle name="Normal 2 2 3 2 3 6" xfId="5448"/>
    <cellStyle name="Normal 2 2 3 2 3 6 2" xfId="11850"/>
    <cellStyle name="Normal 2 2 3 2 3 6 2 2" xfId="24238"/>
    <cellStyle name="Normal 2 2 3 2 3 6 3" xfId="17880"/>
    <cellStyle name="Normal 2 2 3 2 3 7" xfId="8370"/>
    <cellStyle name="Normal 2 2 3 2 3 7 2" xfId="20786"/>
    <cellStyle name="Normal 2 2 3 2 3 8" xfId="13984"/>
    <cellStyle name="Normal 2 2 3 2 3 9" xfId="13626"/>
    <cellStyle name="Normal 2 2 3 2 3_Alumina Prices" xfId="2243"/>
    <cellStyle name="Normal 2 2 3 2 4" xfId="323"/>
    <cellStyle name="Normal 2 2 3 2 4 2" xfId="697"/>
    <cellStyle name="Normal 2 2 3 2 4 2 2" xfId="4083"/>
    <cellStyle name="Normal 2 2 3 2 4 2 2 2" xfId="7147"/>
    <cellStyle name="Normal 2 2 3 2 4 2 2 2 2" xfId="13305"/>
    <cellStyle name="Normal 2 2 3 2 4 2 2 2 2 2" xfId="25692"/>
    <cellStyle name="Normal 2 2 3 2 4 2 2 2 3" xfId="19572"/>
    <cellStyle name="Normal 2 2 3 2 4 2 2 3" xfId="10074"/>
    <cellStyle name="Normal 2 2 3 2 4 2 2 3 2" xfId="22477"/>
    <cellStyle name="Normal 2 2 3 2 4 2 2 4" xfId="16654"/>
    <cellStyle name="Normal 2 2 3 2 4 2 3" xfId="6458"/>
    <cellStyle name="Normal 2 2 3 2 4 2 3 2" xfId="12617"/>
    <cellStyle name="Normal 2 2 3 2 4 2 3 2 2" xfId="25004"/>
    <cellStyle name="Normal 2 2 3 2 4 2 3 3" xfId="18884"/>
    <cellStyle name="Normal 2 2 3 2 4 2 4" xfId="9386"/>
    <cellStyle name="Normal 2 2 3 2 4 2 4 2" xfId="21789"/>
    <cellStyle name="Normal 2 2 3 2 4 2 5" xfId="14427"/>
    <cellStyle name="Normal 2 2 3 2 4 3" xfId="2244"/>
    <cellStyle name="Normal 2 2 3 2 4 3 2" xfId="6836"/>
    <cellStyle name="Normal 2 2 3 2 4 3 2 2" xfId="12995"/>
    <cellStyle name="Normal 2 2 3 2 4 3 2 2 2" xfId="25382"/>
    <cellStyle name="Normal 2 2 3 2 4 3 2 3" xfId="19262"/>
    <cellStyle name="Normal 2 2 3 2 4 3 3" xfId="9764"/>
    <cellStyle name="Normal 2 2 3 2 4 3 3 2" xfId="22167"/>
    <cellStyle name="Normal 2 2 3 2 4 3 4" xfId="15655"/>
    <cellStyle name="Normal 2 2 3 2 4 4" xfId="5452"/>
    <cellStyle name="Normal 2 2 3 2 4 4 2" xfId="11852"/>
    <cellStyle name="Normal 2 2 3 2 4 4 2 2" xfId="24240"/>
    <cellStyle name="Normal 2 2 3 2 4 4 3" xfId="17884"/>
    <cellStyle name="Normal 2 2 3 2 4 5" xfId="8374"/>
    <cellStyle name="Normal 2 2 3 2 4 5 2" xfId="20790"/>
    <cellStyle name="Normal 2 2 3 2 4 6" xfId="14072"/>
    <cellStyle name="Normal 2 2 3 2 4 7" xfId="13716"/>
    <cellStyle name="Normal 2 2 3 2 4_LNG &amp; LPG rework" xfId="30468"/>
    <cellStyle name="Normal 2 2 3 2 5" xfId="411"/>
    <cellStyle name="Normal 2 2 3 2 5 2" xfId="785"/>
    <cellStyle name="Normal 2 2 3 2 5 2 2" xfId="4169"/>
    <cellStyle name="Normal 2 2 3 2 5 2 2 2" xfId="7229"/>
    <cellStyle name="Normal 2 2 3 2 5 2 2 2 2" xfId="13387"/>
    <cellStyle name="Normal 2 2 3 2 5 2 2 2 2 2" xfId="25774"/>
    <cellStyle name="Normal 2 2 3 2 5 2 2 2 3" xfId="19654"/>
    <cellStyle name="Normal 2 2 3 2 5 2 2 3" xfId="10156"/>
    <cellStyle name="Normal 2 2 3 2 5 2 2 3 2" xfId="22559"/>
    <cellStyle name="Normal 2 2 3 2 5 2 2 4" xfId="16740"/>
    <cellStyle name="Normal 2 2 3 2 5 2 3" xfId="6544"/>
    <cellStyle name="Normal 2 2 3 2 5 2 3 2" xfId="12703"/>
    <cellStyle name="Normal 2 2 3 2 5 2 3 2 2" xfId="25090"/>
    <cellStyle name="Normal 2 2 3 2 5 2 3 3" xfId="18970"/>
    <cellStyle name="Normal 2 2 3 2 5 2 4" xfId="9472"/>
    <cellStyle name="Normal 2 2 3 2 5 2 4 2" xfId="21875"/>
    <cellStyle name="Normal 2 2 3 2 5 2 5" xfId="14515"/>
    <cellStyle name="Normal 2 2 3 2 5 3" xfId="2245"/>
    <cellStyle name="Normal 2 2 3 2 5 3 2" xfId="6837"/>
    <cellStyle name="Normal 2 2 3 2 5 3 2 2" xfId="12996"/>
    <cellStyle name="Normal 2 2 3 2 5 3 2 2 2" xfId="25383"/>
    <cellStyle name="Normal 2 2 3 2 5 3 2 3" xfId="19263"/>
    <cellStyle name="Normal 2 2 3 2 5 3 3" xfId="9765"/>
    <cellStyle name="Normal 2 2 3 2 5 3 3 2" xfId="22168"/>
    <cellStyle name="Normal 2 2 3 2 5 3 4" xfId="15656"/>
    <cellStyle name="Normal 2 2 3 2 5 4" xfId="5453"/>
    <cellStyle name="Normal 2 2 3 2 5 4 2" xfId="11853"/>
    <cellStyle name="Normal 2 2 3 2 5 4 2 2" xfId="24241"/>
    <cellStyle name="Normal 2 2 3 2 5 4 3" xfId="17885"/>
    <cellStyle name="Normal 2 2 3 2 5 5" xfId="8375"/>
    <cellStyle name="Normal 2 2 3 2 5 5 2" xfId="20791"/>
    <cellStyle name="Normal 2 2 3 2 5 6" xfId="14160"/>
    <cellStyle name="Normal 2 2 3 2 5_LNG &amp; LPG rework" xfId="30469"/>
    <cellStyle name="Normal 2 2 3 2 6" xfId="520"/>
    <cellStyle name="Normal 2 2 3 2 6 2" xfId="2246"/>
    <cellStyle name="Normal 2 2 3 2 6 2 2" xfId="6838"/>
    <cellStyle name="Normal 2 2 3 2 6 2 2 2" xfId="12997"/>
    <cellStyle name="Normal 2 2 3 2 6 2 2 2 2" xfId="25384"/>
    <cellStyle name="Normal 2 2 3 2 6 2 2 3" xfId="19264"/>
    <cellStyle name="Normal 2 2 3 2 6 2 3" xfId="9766"/>
    <cellStyle name="Normal 2 2 3 2 6 2 3 2" xfId="22169"/>
    <cellStyle name="Normal 2 2 3 2 6 2 4" xfId="15657"/>
    <cellStyle name="Normal 2 2 3 2 6 3" xfId="5454"/>
    <cellStyle name="Normal 2 2 3 2 6 3 2" xfId="10916"/>
    <cellStyle name="Normal 2 2 3 2 6 3 2 2" xfId="23317"/>
    <cellStyle name="Normal 2 2 3 2 6 3 3" xfId="17886"/>
    <cellStyle name="Normal 2 2 3 2 6 4" xfId="8376"/>
    <cellStyle name="Normal 2 2 3 2 6 4 2" xfId="20792"/>
    <cellStyle name="Normal 2 2 3 2 6 5" xfId="14251"/>
    <cellStyle name="Normal 2 2 3 2 6_LNG &amp; LPG rework" xfId="30470"/>
    <cellStyle name="Normal 2 2 3 2 7" xfId="2247"/>
    <cellStyle name="Normal 2 2 3 2 7 2" xfId="5455"/>
    <cellStyle name="Normal 2 2 3 2 7 2 2" xfId="11854"/>
    <cellStyle name="Normal 2 2 3 2 7 2 2 2" xfId="24242"/>
    <cellStyle name="Normal 2 2 3 2 7 2 3" xfId="17887"/>
    <cellStyle name="Normal 2 2 3 2 7 3" xfId="8377"/>
    <cellStyle name="Normal 2 2 3 2 7 3 2" xfId="20793"/>
    <cellStyle name="Normal 2 2 3 2 7 4" xfId="15658"/>
    <cellStyle name="Normal 2 2 3 2 8" xfId="2248"/>
    <cellStyle name="Normal 2 2 3 2 8 2" xfId="5456"/>
    <cellStyle name="Normal 2 2 3 2 8 2 2" xfId="11855"/>
    <cellStyle name="Normal 2 2 3 2 8 2 2 2" xfId="24243"/>
    <cellStyle name="Normal 2 2 3 2 8 2 3" xfId="17888"/>
    <cellStyle name="Normal 2 2 3 2 8 3" xfId="8378"/>
    <cellStyle name="Normal 2 2 3 2 8 3 2" xfId="20794"/>
    <cellStyle name="Normal 2 2 3 2 8 4" xfId="15659"/>
    <cellStyle name="Normal 2 2 3 2 9" xfId="2249"/>
    <cellStyle name="Normal 2 2 3 2 9 2" xfId="5457"/>
    <cellStyle name="Normal 2 2 3 2 9 2 2" xfId="11856"/>
    <cellStyle name="Normal 2 2 3 2 9 2 2 2" xfId="24244"/>
    <cellStyle name="Normal 2 2 3 2 9 2 3" xfId="17889"/>
    <cellStyle name="Normal 2 2 3 2 9 3" xfId="8379"/>
    <cellStyle name="Normal 2 2 3 2 9 3 2" xfId="20795"/>
    <cellStyle name="Normal 2 2 3 2 9 4" xfId="15660"/>
    <cellStyle name="Normal 2 2 3 2_Alumina Prices" xfId="2250"/>
    <cellStyle name="Normal 2 2 3 3" xfId="164"/>
    <cellStyle name="Normal 2 2 3 3 10" xfId="5458"/>
    <cellStyle name="Normal 2 2 3 3 10 2" xfId="11857"/>
    <cellStyle name="Normal 2 2 3 3 10 2 2" xfId="24245"/>
    <cellStyle name="Normal 2 2 3 3 10 3" xfId="17890"/>
    <cellStyle name="Normal 2 2 3 3 11" xfId="8380"/>
    <cellStyle name="Normal 2 2 3 3 11 2" xfId="20796"/>
    <cellStyle name="Normal 2 2 3 3 12" xfId="13917"/>
    <cellStyle name="Normal 2 2 3 3 13" xfId="13560"/>
    <cellStyle name="Normal 2 2 3 3 2" xfId="255"/>
    <cellStyle name="Normal 2 2 3 3 2 2" xfId="631"/>
    <cellStyle name="Normal 2 2 3 3 2 2 2" xfId="2253"/>
    <cellStyle name="Normal 2 2 3 3 2 2 2 2" xfId="6841"/>
    <cellStyle name="Normal 2 2 3 3 2 2 2 2 2" xfId="13000"/>
    <cellStyle name="Normal 2 2 3 3 2 2 2 2 2 2" xfId="25387"/>
    <cellStyle name="Normal 2 2 3 3 2 2 2 2 3" xfId="19267"/>
    <cellStyle name="Normal 2 2 3 3 2 2 2 3" xfId="9769"/>
    <cellStyle name="Normal 2 2 3 3 2 2 2 3 2" xfId="22172"/>
    <cellStyle name="Normal 2 2 3 3 2 2 2 4" xfId="15663"/>
    <cellStyle name="Normal 2 2 3 3 2 2 3" xfId="5460"/>
    <cellStyle name="Normal 2 2 3 3 2 2 3 2" xfId="10623"/>
    <cellStyle name="Normal 2 2 3 3 2 2 3 2 2" xfId="23024"/>
    <cellStyle name="Normal 2 2 3 3 2 2 3 3" xfId="17892"/>
    <cellStyle name="Normal 2 2 3 3 2 2 4" xfId="8382"/>
    <cellStyle name="Normal 2 2 3 3 2 2 4 2" xfId="20798"/>
    <cellStyle name="Normal 2 2 3 3 2 2 5" xfId="14361"/>
    <cellStyle name="Normal 2 2 3 3 2 2 6" xfId="13826"/>
    <cellStyle name="Normal 2 2 3 3 2 2_LNG &amp; LPG rework" xfId="30471"/>
    <cellStyle name="Normal 2 2 3 3 2 3" xfId="2254"/>
    <cellStyle name="Normal 2 2 3 3 2 3 2" xfId="5461"/>
    <cellStyle name="Normal 2 2 3 3 2 3 2 2" xfId="10419"/>
    <cellStyle name="Normal 2 2 3 3 2 3 2 2 2" xfId="22820"/>
    <cellStyle name="Normal 2 2 3 3 2 3 2 3" xfId="17893"/>
    <cellStyle name="Normal 2 2 3 3 2 3 3" xfId="10810"/>
    <cellStyle name="Normal 2 2 3 3 2 3 3 2" xfId="23211"/>
    <cellStyle name="Normal 2 2 3 3 2 3 4" xfId="8383"/>
    <cellStyle name="Normal 2 2 3 3 2 3 4 2" xfId="20799"/>
    <cellStyle name="Normal 2 2 3 3 2 3 5" xfId="15664"/>
    <cellStyle name="Normal 2 2 3 3 2 3_LNG &amp; LPG rework" xfId="30472"/>
    <cellStyle name="Normal 2 2 3 3 2 4" xfId="2255"/>
    <cellStyle name="Normal 2 2 3 3 2 4 2" xfId="5462"/>
    <cellStyle name="Normal 2 2 3 3 2 4 2 2" xfId="11859"/>
    <cellStyle name="Normal 2 2 3 3 2 4 2 2 2" xfId="24247"/>
    <cellStyle name="Normal 2 2 3 3 2 4 2 3" xfId="17894"/>
    <cellStyle name="Normal 2 2 3 3 2 4 3" xfId="8384"/>
    <cellStyle name="Normal 2 2 3 3 2 4 3 2" xfId="20800"/>
    <cellStyle name="Normal 2 2 3 3 2 4 4" xfId="15665"/>
    <cellStyle name="Normal 2 2 3 3 2 5" xfId="2252"/>
    <cellStyle name="Normal 2 2 3 3 2 5 2" xfId="6840"/>
    <cellStyle name="Normal 2 2 3 3 2 5 2 2" xfId="12999"/>
    <cellStyle name="Normal 2 2 3 3 2 5 2 2 2" xfId="25386"/>
    <cellStyle name="Normal 2 2 3 3 2 5 2 3" xfId="19266"/>
    <cellStyle name="Normal 2 2 3 3 2 5 3" xfId="9768"/>
    <cellStyle name="Normal 2 2 3 3 2 5 3 2" xfId="22171"/>
    <cellStyle name="Normal 2 2 3 3 2 5 4" xfId="15662"/>
    <cellStyle name="Normal 2 2 3 3 2 6" xfId="5459"/>
    <cellStyle name="Normal 2 2 3 3 2 6 2" xfId="11858"/>
    <cellStyle name="Normal 2 2 3 3 2 6 2 2" xfId="24246"/>
    <cellStyle name="Normal 2 2 3 3 2 6 3" xfId="17891"/>
    <cellStyle name="Normal 2 2 3 3 2 7" xfId="8381"/>
    <cellStyle name="Normal 2 2 3 3 2 7 2" xfId="20797"/>
    <cellStyle name="Normal 2 2 3 3 2 8" xfId="14006"/>
    <cellStyle name="Normal 2 2 3 3 2 9" xfId="13648"/>
    <cellStyle name="Normal 2 2 3 3 2_Alumina Prices" xfId="2256"/>
    <cellStyle name="Normal 2 2 3 3 3" xfId="345"/>
    <cellStyle name="Normal 2 2 3 3 3 2" xfId="719"/>
    <cellStyle name="Normal 2 2 3 3 3 2 2" xfId="4105"/>
    <cellStyle name="Normal 2 2 3 3 3 2 2 2" xfId="7169"/>
    <cellStyle name="Normal 2 2 3 3 3 2 2 2 2" xfId="13327"/>
    <cellStyle name="Normal 2 2 3 3 3 2 2 2 2 2" xfId="25714"/>
    <cellStyle name="Normal 2 2 3 3 3 2 2 2 3" xfId="19594"/>
    <cellStyle name="Normal 2 2 3 3 3 2 2 3" xfId="10096"/>
    <cellStyle name="Normal 2 2 3 3 3 2 2 3 2" xfId="22499"/>
    <cellStyle name="Normal 2 2 3 3 3 2 2 4" xfId="16676"/>
    <cellStyle name="Normal 2 2 3 3 3 2 3" xfId="6480"/>
    <cellStyle name="Normal 2 2 3 3 3 2 3 2" xfId="12639"/>
    <cellStyle name="Normal 2 2 3 3 3 2 3 2 2" xfId="25026"/>
    <cellStyle name="Normal 2 2 3 3 3 2 3 3" xfId="18906"/>
    <cellStyle name="Normal 2 2 3 3 3 2 4" xfId="9408"/>
    <cellStyle name="Normal 2 2 3 3 3 2 4 2" xfId="21811"/>
    <cellStyle name="Normal 2 2 3 3 3 2 5" xfId="14449"/>
    <cellStyle name="Normal 2 2 3 3 3 3" xfId="2257"/>
    <cellStyle name="Normal 2 2 3 3 3 3 2" xfId="6842"/>
    <cellStyle name="Normal 2 2 3 3 3 3 2 2" xfId="13001"/>
    <cellStyle name="Normal 2 2 3 3 3 3 2 2 2" xfId="25388"/>
    <cellStyle name="Normal 2 2 3 3 3 3 2 3" xfId="19268"/>
    <cellStyle name="Normal 2 2 3 3 3 3 3" xfId="9770"/>
    <cellStyle name="Normal 2 2 3 3 3 3 3 2" xfId="22173"/>
    <cellStyle name="Normal 2 2 3 3 3 3 4" xfId="15666"/>
    <cellStyle name="Normal 2 2 3 3 3 4" xfId="5463"/>
    <cellStyle name="Normal 2 2 3 3 3 4 2" xfId="11860"/>
    <cellStyle name="Normal 2 2 3 3 3 4 2 2" xfId="24248"/>
    <cellStyle name="Normal 2 2 3 3 3 4 3" xfId="17895"/>
    <cellStyle name="Normal 2 2 3 3 3 5" xfId="8385"/>
    <cellStyle name="Normal 2 2 3 3 3 5 2" xfId="20801"/>
    <cellStyle name="Normal 2 2 3 3 3 6" xfId="14094"/>
    <cellStyle name="Normal 2 2 3 3 3 7" xfId="13738"/>
    <cellStyle name="Normal 2 2 3 3 3_LNG &amp; LPG rework" xfId="30473"/>
    <cellStyle name="Normal 2 2 3 3 4" xfId="433"/>
    <cellStyle name="Normal 2 2 3 3 4 2" xfId="807"/>
    <cellStyle name="Normal 2 2 3 3 4 2 2" xfId="4191"/>
    <cellStyle name="Normal 2 2 3 3 4 2 2 2" xfId="7251"/>
    <cellStyle name="Normal 2 2 3 3 4 2 2 2 2" xfId="13409"/>
    <cellStyle name="Normal 2 2 3 3 4 2 2 2 2 2" xfId="25796"/>
    <cellStyle name="Normal 2 2 3 3 4 2 2 2 3" xfId="19676"/>
    <cellStyle name="Normal 2 2 3 3 4 2 2 3" xfId="10178"/>
    <cellStyle name="Normal 2 2 3 3 4 2 2 3 2" xfId="22581"/>
    <cellStyle name="Normal 2 2 3 3 4 2 2 4" xfId="16762"/>
    <cellStyle name="Normal 2 2 3 3 4 2 3" xfId="6566"/>
    <cellStyle name="Normal 2 2 3 3 4 2 3 2" xfId="12725"/>
    <cellStyle name="Normal 2 2 3 3 4 2 3 2 2" xfId="25112"/>
    <cellStyle name="Normal 2 2 3 3 4 2 3 3" xfId="18992"/>
    <cellStyle name="Normal 2 2 3 3 4 2 4" xfId="9494"/>
    <cellStyle name="Normal 2 2 3 3 4 2 4 2" xfId="21897"/>
    <cellStyle name="Normal 2 2 3 3 4 2 5" xfId="14537"/>
    <cellStyle name="Normal 2 2 3 3 4 3" xfId="2258"/>
    <cellStyle name="Normal 2 2 3 3 4 3 2" xfId="6843"/>
    <cellStyle name="Normal 2 2 3 3 4 3 2 2" xfId="13002"/>
    <cellStyle name="Normal 2 2 3 3 4 3 2 2 2" xfId="25389"/>
    <cellStyle name="Normal 2 2 3 3 4 3 2 3" xfId="19269"/>
    <cellStyle name="Normal 2 2 3 3 4 3 3" xfId="9771"/>
    <cellStyle name="Normal 2 2 3 3 4 3 3 2" xfId="22174"/>
    <cellStyle name="Normal 2 2 3 3 4 3 4" xfId="15667"/>
    <cellStyle name="Normal 2 2 3 3 4 4" xfId="5464"/>
    <cellStyle name="Normal 2 2 3 3 4 4 2" xfId="11861"/>
    <cellStyle name="Normal 2 2 3 3 4 4 2 2" xfId="24249"/>
    <cellStyle name="Normal 2 2 3 3 4 4 3" xfId="17896"/>
    <cellStyle name="Normal 2 2 3 3 4 5" xfId="8386"/>
    <cellStyle name="Normal 2 2 3 3 4 5 2" xfId="20802"/>
    <cellStyle name="Normal 2 2 3 3 4 6" xfId="14182"/>
    <cellStyle name="Normal 2 2 3 3 4_LNG &amp; LPG rework" xfId="30474"/>
    <cellStyle name="Normal 2 2 3 3 5" xfId="542"/>
    <cellStyle name="Normal 2 2 3 3 5 2" xfId="2259"/>
    <cellStyle name="Normal 2 2 3 3 5 2 2" xfId="6844"/>
    <cellStyle name="Normal 2 2 3 3 5 2 2 2" xfId="13003"/>
    <cellStyle name="Normal 2 2 3 3 5 2 2 2 2" xfId="25390"/>
    <cellStyle name="Normal 2 2 3 3 5 2 2 3" xfId="19270"/>
    <cellStyle name="Normal 2 2 3 3 5 2 3" xfId="9772"/>
    <cellStyle name="Normal 2 2 3 3 5 2 3 2" xfId="22175"/>
    <cellStyle name="Normal 2 2 3 3 5 2 4" xfId="15668"/>
    <cellStyle name="Normal 2 2 3 3 5 3" xfId="5465"/>
    <cellStyle name="Normal 2 2 3 3 5 3 2" xfId="10938"/>
    <cellStyle name="Normal 2 2 3 3 5 3 2 2" xfId="23339"/>
    <cellStyle name="Normal 2 2 3 3 5 3 3" xfId="17897"/>
    <cellStyle name="Normal 2 2 3 3 5 4" xfId="8387"/>
    <cellStyle name="Normal 2 2 3 3 5 4 2" xfId="20803"/>
    <cellStyle name="Normal 2 2 3 3 5 5" xfId="14273"/>
    <cellStyle name="Normal 2 2 3 3 5_LNG &amp; LPG rework" xfId="30475"/>
    <cellStyle name="Normal 2 2 3 3 6" xfId="2260"/>
    <cellStyle name="Normal 2 2 3 3 6 2" xfId="5466"/>
    <cellStyle name="Normal 2 2 3 3 6 2 2" xfId="11862"/>
    <cellStyle name="Normal 2 2 3 3 6 2 2 2" xfId="24250"/>
    <cellStyle name="Normal 2 2 3 3 6 2 3" xfId="17898"/>
    <cellStyle name="Normal 2 2 3 3 6 3" xfId="8388"/>
    <cellStyle name="Normal 2 2 3 3 6 3 2" xfId="20804"/>
    <cellStyle name="Normal 2 2 3 3 6 4" xfId="15669"/>
    <cellStyle name="Normal 2 2 3 3 7" xfId="2261"/>
    <cellStyle name="Normal 2 2 3 3 7 2" xfId="5467"/>
    <cellStyle name="Normal 2 2 3 3 7 2 2" xfId="11863"/>
    <cellStyle name="Normal 2 2 3 3 7 2 2 2" xfId="24251"/>
    <cellStyle name="Normal 2 2 3 3 7 2 3" xfId="17899"/>
    <cellStyle name="Normal 2 2 3 3 7 3" xfId="8389"/>
    <cellStyle name="Normal 2 2 3 3 7 3 2" xfId="20805"/>
    <cellStyle name="Normal 2 2 3 3 7 4" xfId="15670"/>
    <cellStyle name="Normal 2 2 3 3 8" xfId="2262"/>
    <cellStyle name="Normal 2 2 3 3 8 2" xfId="5468"/>
    <cellStyle name="Normal 2 2 3 3 8 2 2" xfId="11864"/>
    <cellStyle name="Normal 2 2 3 3 8 2 2 2" xfId="24252"/>
    <cellStyle name="Normal 2 2 3 3 8 2 3" xfId="17900"/>
    <cellStyle name="Normal 2 2 3 3 8 3" xfId="8390"/>
    <cellStyle name="Normal 2 2 3 3 8 3 2" xfId="20806"/>
    <cellStyle name="Normal 2 2 3 3 8 4" xfId="15671"/>
    <cellStyle name="Normal 2 2 3 3 9" xfId="2251"/>
    <cellStyle name="Normal 2 2 3 3 9 2" xfId="6839"/>
    <cellStyle name="Normal 2 2 3 3 9 2 2" xfId="12998"/>
    <cellStyle name="Normal 2 2 3 3 9 2 2 2" xfId="25385"/>
    <cellStyle name="Normal 2 2 3 3 9 2 3" xfId="19265"/>
    <cellStyle name="Normal 2 2 3 3 9 3" xfId="9767"/>
    <cellStyle name="Normal 2 2 3 3 9 3 2" xfId="22170"/>
    <cellStyle name="Normal 2 2 3 3 9 4" xfId="15661"/>
    <cellStyle name="Normal 2 2 3 3_Alumina Prices" xfId="2263"/>
    <cellStyle name="Normal 2 2 3 4" xfId="211"/>
    <cellStyle name="Normal 2 2 3 4 2" xfId="587"/>
    <cellStyle name="Normal 2 2 3 4 2 2" xfId="2265"/>
    <cellStyle name="Normal 2 2 3 4 2 2 2" xfId="6846"/>
    <cellStyle name="Normal 2 2 3 4 2 2 2 2" xfId="13005"/>
    <cellStyle name="Normal 2 2 3 4 2 2 2 2 2" xfId="25392"/>
    <cellStyle name="Normal 2 2 3 4 2 2 2 3" xfId="19272"/>
    <cellStyle name="Normal 2 2 3 4 2 2 3" xfId="9774"/>
    <cellStyle name="Normal 2 2 3 4 2 2 3 2" xfId="22177"/>
    <cellStyle name="Normal 2 2 3 4 2 2 4" xfId="15673"/>
    <cellStyle name="Normal 2 2 3 4 2 3" xfId="5470"/>
    <cellStyle name="Normal 2 2 3 4 2 3 2" xfId="10624"/>
    <cellStyle name="Normal 2 2 3 4 2 3 2 2" xfId="23025"/>
    <cellStyle name="Normal 2 2 3 4 2 3 3" xfId="17902"/>
    <cellStyle name="Normal 2 2 3 4 2 4" xfId="8392"/>
    <cellStyle name="Normal 2 2 3 4 2 4 2" xfId="20808"/>
    <cellStyle name="Normal 2 2 3 4 2 5" xfId="14317"/>
    <cellStyle name="Normal 2 2 3 4 2 6" xfId="13782"/>
    <cellStyle name="Normal 2 2 3 4 2_LNG &amp; LPG rework" xfId="30476"/>
    <cellStyle name="Normal 2 2 3 4 3" xfId="2266"/>
    <cellStyle name="Normal 2 2 3 4 3 2" xfId="5471"/>
    <cellStyle name="Normal 2 2 3 4 3 2 2" xfId="10420"/>
    <cellStyle name="Normal 2 2 3 4 3 2 2 2" xfId="22821"/>
    <cellStyle name="Normal 2 2 3 4 3 2 3" xfId="17903"/>
    <cellStyle name="Normal 2 2 3 4 3 3" xfId="10811"/>
    <cellStyle name="Normal 2 2 3 4 3 3 2" xfId="23212"/>
    <cellStyle name="Normal 2 2 3 4 3 4" xfId="8393"/>
    <cellStyle name="Normal 2 2 3 4 3 4 2" xfId="20809"/>
    <cellStyle name="Normal 2 2 3 4 3 5" xfId="15674"/>
    <cellStyle name="Normal 2 2 3 4 3_LNG &amp; LPG rework" xfId="30477"/>
    <cellStyle name="Normal 2 2 3 4 4" xfId="2267"/>
    <cellStyle name="Normal 2 2 3 4 4 2" xfId="5472"/>
    <cellStyle name="Normal 2 2 3 4 4 2 2" xfId="11866"/>
    <cellStyle name="Normal 2 2 3 4 4 2 2 2" xfId="24254"/>
    <cellStyle name="Normal 2 2 3 4 4 2 3" xfId="17904"/>
    <cellStyle name="Normal 2 2 3 4 4 3" xfId="8394"/>
    <cellStyle name="Normal 2 2 3 4 4 3 2" xfId="20810"/>
    <cellStyle name="Normal 2 2 3 4 4 4" xfId="15675"/>
    <cellStyle name="Normal 2 2 3 4 5" xfId="2264"/>
    <cellStyle name="Normal 2 2 3 4 5 2" xfId="6845"/>
    <cellStyle name="Normal 2 2 3 4 5 2 2" xfId="13004"/>
    <cellStyle name="Normal 2 2 3 4 5 2 2 2" xfId="25391"/>
    <cellStyle name="Normal 2 2 3 4 5 2 3" xfId="19271"/>
    <cellStyle name="Normal 2 2 3 4 5 3" xfId="9773"/>
    <cellStyle name="Normal 2 2 3 4 5 3 2" xfId="22176"/>
    <cellStyle name="Normal 2 2 3 4 5 4" xfId="15672"/>
    <cellStyle name="Normal 2 2 3 4 6" xfId="5469"/>
    <cellStyle name="Normal 2 2 3 4 6 2" xfId="11865"/>
    <cellStyle name="Normal 2 2 3 4 6 2 2" xfId="24253"/>
    <cellStyle name="Normal 2 2 3 4 6 3" xfId="17901"/>
    <cellStyle name="Normal 2 2 3 4 7" xfId="8391"/>
    <cellStyle name="Normal 2 2 3 4 7 2" xfId="20807"/>
    <cellStyle name="Normal 2 2 3 4 8" xfId="13962"/>
    <cellStyle name="Normal 2 2 3 4 9" xfId="13604"/>
    <cellStyle name="Normal 2 2 3 4_Alumina Prices" xfId="2268"/>
    <cellStyle name="Normal 2 2 3 5" xfId="301"/>
    <cellStyle name="Normal 2 2 3 5 2" xfId="675"/>
    <cellStyle name="Normal 2 2 3 5 2 2" xfId="4062"/>
    <cellStyle name="Normal 2 2 3 5 2 2 2" xfId="7129"/>
    <cellStyle name="Normal 2 2 3 5 2 2 2 2" xfId="13287"/>
    <cellStyle name="Normal 2 2 3 5 2 2 2 2 2" xfId="25674"/>
    <cellStyle name="Normal 2 2 3 5 2 2 2 3" xfId="19554"/>
    <cellStyle name="Normal 2 2 3 5 2 2 3" xfId="10056"/>
    <cellStyle name="Normal 2 2 3 5 2 2 3 2" xfId="22459"/>
    <cellStyle name="Normal 2 2 3 5 2 2 4" xfId="16633"/>
    <cellStyle name="Normal 2 2 3 5 2 3" xfId="6437"/>
    <cellStyle name="Normal 2 2 3 5 2 3 2" xfId="12596"/>
    <cellStyle name="Normal 2 2 3 5 2 3 2 2" xfId="24983"/>
    <cellStyle name="Normal 2 2 3 5 2 3 3" xfId="18863"/>
    <cellStyle name="Normal 2 2 3 5 2 4" xfId="9365"/>
    <cellStyle name="Normal 2 2 3 5 2 4 2" xfId="21768"/>
    <cellStyle name="Normal 2 2 3 5 2 5" xfId="14405"/>
    <cellStyle name="Normal 2 2 3 5 3" xfId="2269"/>
    <cellStyle name="Normal 2 2 3 5 3 2" xfId="6847"/>
    <cellStyle name="Normal 2 2 3 5 3 2 2" xfId="13006"/>
    <cellStyle name="Normal 2 2 3 5 3 2 2 2" xfId="25393"/>
    <cellStyle name="Normal 2 2 3 5 3 2 3" xfId="19273"/>
    <cellStyle name="Normal 2 2 3 5 3 3" xfId="9775"/>
    <cellStyle name="Normal 2 2 3 5 3 3 2" xfId="22178"/>
    <cellStyle name="Normal 2 2 3 5 3 4" xfId="15676"/>
    <cellStyle name="Normal 2 2 3 5 4" xfId="5473"/>
    <cellStyle name="Normal 2 2 3 5 4 2" xfId="11867"/>
    <cellStyle name="Normal 2 2 3 5 4 2 2" xfId="24255"/>
    <cellStyle name="Normal 2 2 3 5 4 3" xfId="17905"/>
    <cellStyle name="Normal 2 2 3 5 5" xfId="8395"/>
    <cellStyle name="Normal 2 2 3 5 5 2" xfId="20811"/>
    <cellStyle name="Normal 2 2 3 5 6" xfId="14050"/>
    <cellStyle name="Normal 2 2 3 5 7" xfId="13694"/>
    <cellStyle name="Normal 2 2 3 5_LNG &amp; LPG rework" xfId="30478"/>
    <cellStyle name="Normal 2 2 3 6" xfId="389"/>
    <cellStyle name="Normal 2 2 3 6 2" xfId="763"/>
    <cellStyle name="Normal 2 2 3 6 2 2" xfId="4147"/>
    <cellStyle name="Normal 2 2 3 6 2 2 2" xfId="7207"/>
    <cellStyle name="Normal 2 2 3 6 2 2 2 2" xfId="13365"/>
    <cellStyle name="Normal 2 2 3 6 2 2 2 2 2" xfId="25752"/>
    <cellStyle name="Normal 2 2 3 6 2 2 2 3" xfId="19632"/>
    <cellStyle name="Normal 2 2 3 6 2 2 3" xfId="10134"/>
    <cellStyle name="Normal 2 2 3 6 2 2 3 2" xfId="22537"/>
    <cellStyle name="Normal 2 2 3 6 2 2 4" xfId="16718"/>
    <cellStyle name="Normal 2 2 3 6 2 3" xfId="6522"/>
    <cellStyle name="Normal 2 2 3 6 2 3 2" xfId="12681"/>
    <cellStyle name="Normal 2 2 3 6 2 3 2 2" xfId="25068"/>
    <cellStyle name="Normal 2 2 3 6 2 3 3" xfId="18948"/>
    <cellStyle name="Normal 2 2 3 6 2 4" xfId="9450"/>
    <cellStyle name="Normal 2 2 3 6 2 4 2" xfId="21853"/>
    <cellStyle name="Normal 2 2 3 6 2 5" xfId="14493"/>
    <cellStyle name="Normal 2 2 3 6 3" xfId="2270"/>
    <cellStyle name="Normal 2 2 3 6 3 2" xfId="6848"/>
    <cellStyle name="Normal 2 2 3 6 3 2 2" xfId="13007"/>
    <cellStyle name="Normal 2 2 3 6 3 2 2 2" xfId="25394"/>
    <cellStyle name="Normal 2 2 3 6 3 2 3" xfId="19274"/>
    <cellStyle name="Normal 2 2 3 6 3 3" xfId="9776"/>
    <cellStyle name="Normal 2 2 3 6 3 3 2" xfId="22179"/>
    <cellStyle name="Normal 2 2 3 6 3 4" xfId="15677"/>
    <cellStyle name="Normal 2 2 3 6 4" xfId="5474"/>
    <cellStyle name="Normal 2 2 3 6 4 2" xfId="11868"/>
    <cellStyle name="Normal 2 2 3 6 4 2 2" xfId="24256"/>
    <cellStyle name="Normal 2 2 3 6 4 3" xfId="17906"/>
    <cellStyle name="Normal 2 2 3 6 5" xfId="8396"/>
    <cellStyle name="Normal 2 2 3 6 5 2" xfId="20812"/>
    <cellStyle name="Normal 2 2 3 6 6" xfId="14138"/>
    <cellStyle name="Normal 2 2 3 6_LNG &amp; LPG rework" xfId="30479"/>
    <cellStyle name="Normal 2 2 3 7" xfId="498"/>
    <cellStyle name="Normal 2 2 3 7 2" xfId="2271"/>
    <cellStyle name="Normal 2 2 3 7 2 2" xfId="6849"/>
    <cellStyle name="Normal 2 2 3 7 2 2 2" xfId="13008"/>
    <cellStyle name="Normal 2 2 3 7 2 2 2 2" xfId="25395"/>
    <cellStyle name="Normal 2 2 3 7 2 2 3" xfId="19275"/>
    <cellStyle name="Normal 2 2 3 7 2 3" xfId="9777"/>
    <cellStyle name="Normal 2 2 3 7 2 3 2" xfId="22180"/>
    <cellStyle name="Normal 2 2 3 7 2 4" xfId="15678"/>
    <cellStyle name="Normal 2 2 3 7 3" xfId="5475"/>
    <cellStyle name="Normal 2 2 3 7 3 2" xfId="10894"/>
    <cellStyle name="Normal 2 2 3 7 3 2 2" xfId="23295"/>
    <cellStyle name="Normal 2 2 3 7 3 3" xfId="17907"/>
    <cellStyle name="Normal 2 2 3 7 4" xfId="8397"/>
    <cellStyle name="Normal 2 2 3 7 4 2" xfId="20813"/>
    <cellStyle name="Normal 2 2 3 7 5" xfId="14229"/>
    <cellStyle name="Normal 2 2 3 7_LNG &amp; LPG rework" xfId="30480"/>
    <cellStyle name="Normal 2 2 3 8" xfId="2272"/>
    <cellStyle name="Normal 2 2 3 8 2" xfId="5476"/>
    <cellStyle name="Normal 2 2 3 8 2 2" xfId="11869"/>
    <cellStyle name="Normal 2 2 3 8 2 2 2" xfId="24257"/>
    <cellStyle name="Normal 2 2 3 8 2 3" xfId="17908"/>
    <cellStyle name="Normal 2 2 3 8 3" xfId="8398"/>
    <cellStyle name="Normal 2 2 3 8 3 2" xfId="20814"/>
    <cellStyle name="Normal 2 2 3 8 4" xfId="15679"/>
    <cellStyle name="Normal 2 2 3 9" xfId="2273"/>
    <cellStyle name="Normal 2 2 3 9 2" xfId="5477"/>
    <cellStyle name="Normal 2 2 3 9 2 2" xfId="11870"/>
    <cellStyle name="Normal 2 2 3 9 2 2 2" xfId="24258"/>
    <cellStyle name="Normal 2 2 3 9 2 3" xfId="17909"/>
    <cellStyle name="Normal 2 2 3 9 3" xfId="8399"/>
    <cellStyle name="Normal 2 2 3 9 3 2" xfId="20815"/>
    <cellStyle name="Normal 2 2 3 9 4" xfId="15680"/>
    <cellStyle name="Normal 2 2 3_Alumina Prices" xfId="2274"/>
    <cellStyle name="Normal 2 2 4" xfId="129"/>
    <cellStyle name="Normal 2 2 4 10" xfId="2275"/>
    <cellStyle name="Normal 2 2 4 10 2" xfId="6850"/>
    <cellStyle name="Normal 2 2 4 10 2 2" xfId="13009"/>
    <cellStyle name="Normal 2 2 4 10 2 2 2" xfId="25396"/>
    <cellStyle name="Normal 2 2 4 10 2 3" xfId="19276"/>
    <cellStyle name="Normal 2 2 4 10 3" xfId="9778"/>
    <cellStyle name="Normal 2 2 4 10 3 2" xfId="22181"/>
    <cellStyle name="Normal 2 2 4 10 4" xfId="15681"/>
    <cellStyle name="Normal 2 2 4 11" xfId="5478"/>
    <cellStyle name="Normal 2 2 4 11 2" xfId="11871"/>
    <cellStyle name="Normal 2 2 4 11 2 2" xfId="24259"/>
    <cellStyle name="Normal 2 2 4 11 3" xfId="17910"/>
    <cellStyle name="Normal 2 2 4 12" xfId="8400"/>
    <cellStyle name="Normal 2 2 4 12 2" xfId="20816"/>
    <cellStyle name="Normal 2 2 4 13" xfId="13882"/>
    <cellStyle name="Normal 2 2 4 14" xfId="13525"/>
    <cellStyle name="Normal 2 2 4 2" xfId="173"/>
    <cellStyle name="Normal 2 2 4 2 10" xfId="5479"/>
    <cellStyle name="Normal 2 2 4 2 10 2" xfId="11872"/>
    <cellStyle name="Normal 2 2 4 2 10 2 2" xfId="24260"/>
    <cellStyle name="Normal 2 2 4 2 10 3" xfId="17911"/>
    <cellStyle name="Normal 2 2 4 2 11" xfId="8401"/>
    <cellStyle name="Normal 2 2 4 2 11 2" xfId="20817"/>
    <cellStyle name="Normal 2 2 4 2 12" xfId="13926"/>
    <cellStyle name="Normal 2 2 4 2 13" xfId="13569"/>
    <cellStyle name="Normal 2 2 4 2 2" xfId="264"/>
    <cellStyle name="Normal 2 2 4 2 2 2" xfId="640"/>
    <cellStyle name="Normal 2 2 4 2 2 2 2" xfId="2278"/>
    <cellStyle name="Normal 2 2 4 2 2 2 2 2" xfId="6853"/>
    <cellStyle name="Normal 2 2 4 2 2 2 2 2 2" xfId="13012"/>
    <cellStyle name="Normal 2 2 4 2 2 2 2 2 2 2" xfId="25399"/>
    <cellStyle name="Normal 2 2 4 2 2 2 2 2 3" xfId="19279"/>
    <cellStyle name="Normal 2 2 4 2 2 2 2 3" xfId="9781"/>
    <cellStyle name="Normal 2 2 4 2 2 2 2 3 2" xfId="22184"/>
    <cellStyle name="Normal 2 2 4 2 2 2 2 4" xfId="15684"/>
    <cellStyle name="Normal 2 2 4 2 2 2 3" xfId="5481"/>
    <cellStyle name="Normal 2 2 4 2 2 2 3 2" xfId="10625"/>
    <cellStyle name="Normal 2 2 4 2 2 2 3 2 2" xfId="23026"/>
    <cellStyle name="Normal 2 2 4 2 2 2 3 3" xfId="17913"/>
    <cellStyle name="Normal 2 2 4 2 2 2 4" xfId="8403"/>
    <cellStyle name="Normal 2 2 4 2 2 2 4 2" xfId="20819"/>
    <cellStyle name="Normal 2 2 4 2 2 2 5" xfId="14370"/>
    <cellStyle name="Normal 2 2 4 2 2 2 6" xfId="13835"/>
    <cellStyle name="Normal 2 2 4 2 2 2_LNG &amp; LPG rework" xfId="30481"/>
    <cellStyle name="Normal 2 2 4 2 2 3" xfId="2279"/>
    <cellStyle name="Normal 2 2 4 2 2 3 2" xfId="5482"/>
    <cellStyle name="Normal 2 2 4 2 2 3 2 2" xfId="10421"/>
    <cellStyle name="Normal 2 2 4 2 2 3 2 2 2" xfId="22822"/>
    <cellStyle name="Normal 2 2 4 2 2 3 2 3" xfId="17914"/>
    <cellStyle name="Normal 2 2 4 2 2 3 3" xfId="10812"/>
    <cellStyle name="Normal 2 2 4 2 2 3 3 2" xfId="23213"/>
    <cellStyle name="Normal 2 2 4 2 2 3 4" xfId="8404"/>
    <cellStyle name="Normal 2 2 4 2 2 3 4 2" xfId="20820"/>
    <cellStyle name="Normal 2 2 4 2 2 3 5" xfId="15685"/>
    <cellStyle name="Normal 2 2 4 2 2 3_LNG &amp; LPG rework" xfId="30482"/>
    <cellStyle name="Normal 2 2 4 2 2 4" xfId="2280"/>
    <cellStyle name="Normal 2 2 4 2 2 4 2" xfId="5483"/>
    <cellStyle name="Normal 2 2 4 2 2 4 2 2" xfId="11874"/>
    <cellStyle name="Normal 2 2 4 2 2 4 2 2 2" xfId="24262"/>
    <cellStyle name="Normal 2 2 4 2 2 4 2 3" xfId="17915"/>
    <cellStyle name="Normal 2 2 4 2 2 4 3" xfId="8405"/>
    <cellStyle name="Normal 2 2 4 2 2 4 3 2" xfId="20821"/>
    <cellStyle name="Normal 2 2 4 2 2 4 4" xfId="15686"/>
    <cellStyle name="Normal 2 2 4 2 2 5" xfId="2277"/>
    <cellStyle name="Normal 2 2 4 2 2 5 2" xfId="6852"/>
    <cellStyle name="Normal 2 2 4 2 2 5 2 2" xfId="13011"/>
    <cellStyle name="Normal 2 2 4 2 2 5 2 2 2" xfId="25398"/>
    <cellStyle name="Normal 2 2 4 2 2 5 2 3" xfId="19278"/>
    <cellStyle name="Normal 2 2 4 2 2 5 3" xfId="9780"/>
    <cellStyle name="Normal 2 2 4 2 2 5 3 2" xfId="22183"/>
    <cellStyle name="Normal 2 2 4 2 2 5 4" xfId="15683"/>
    <cellStyle name="Normal 2 2 4 2 2 6" xfId="5480"/>
    <cellStyle name="Normal 2 2 4 2 2 6 2" xfId="11873"/>
    <cellStyle name="Normal 2 2 4 2 2 6 2 2" xfId="24261"/>
    <cellStyle name="Normal 2 2 4 2 2 6 3" xfId="17912"/>
    <cellStyle name="Normal 2 2 4 2 2 7" xfId="8402"/>
    <cellStyle name="Normal 2 2 4 2 2 7 2" xfId="20818"/>
    <cellStyle name="Normal 2 2 4 2 2 8" xfId="14015"/>
    <cellStyle name="Normal 2 2 4 2 2 9" xfId="13657"/>
    <cellStyle name="Normal 2 2 4 2 2_Alumina Prices" xfId="2281"/>
    <cellStyle name="Normal 2 2 4 2 3" xfId="354"/>
    <cellStyle name="Normal 2 2 4 2 3 2" xfId="728"/>
    <cellStyle name="Normal 2 2 4 2 3 2 2" xfId="4114"/>
    <cellStyle name="Normal 2 2 4 2 3 2 2 2" xfId="7178"/>
    <cellStyle name="Normal 2 2 4 2 3 2 2 2 2" xfId="13336"/>
    <cellStyle name="Normal 2 2 4 2 3 2 2 2 2 2" xfId="25723"/>
    <cellStyle name="Normal 2 2 4 2 3 2 2 2 3" xfId="19603"/>
    <cellStyle name="Normal 2 2 4 2 3 2 2 3" xfId="10105"/>
    <cellStyle name="Normal 2 2 4 2 3 2 2 3 2" xfId="22508"/>
    <cellStyle name="Normal 2 2 4 2 3 2 2 4" xfId="16685"/>
    <cellStyle name="Normal 2 2 4 2 3 2 3" xfId="6489"/>
    <cellStyle name="Normal 2 2 4 2 3 2 3 2" xfId="12648"/>
    <cellStyle name="Normal 2 2 4 2 3 2 3 2 2" xfId="25035"/>
    <cellStyle name="Normal 2 2 4 2 3 2 3 3" xfId="18915"/>
    <cellStyle name="Normal 2 2 4 2 3 2 4" xfId="9417"/>
    <cellStyle name="Normal 2 2 4 2 3 2 4 2" xfId="21820"/>
    <cellStyle name="Normal 2 2 4 2 3 2 5" xfId="14458"/>
    <cellStyle name="Normal 2 2 4 2 3 3" xfId="2282"/>
    <cellStyle name="Normal 2 2 4 2 3 3 2" xfId="6854"/>
    <cellStyle name="Normal 2 2 4 2 3 3 2 2" xfId="13013"/>
    <cellStyle name="Normal 2 2 4 2 3 3 2 2 2" xfId="25400"/>
    <cellStyle name="Normal 2 2 4 2 3 3 2 3" xfId="19280"/>
    <cellStyle name="Normal 2 2 4 2 3 3 3" xfId="9782"/>
    <cellStyle name="Normal 2 2 4 2 3 3 3 2" xfId="22185"/>
    <cellStyle name="Normal 2 2 4 2 3 3 4" xfId="15687"/>
    <cellStyle name="Normal 2 2 4 2 3 4" xfId="5484"/>
    <cellStyle name="Normal 2 2 4 2 3 4 2" xfId="11875"/>
    <cellStyle name="Normal 2 2 4 2 3 4 2 2" xfId="24263"/>
    <cellStyle name="Normal 2 2 4 2 3 4 3" xfId="17916"/>
    <cellStyle name="Normal 2 2 4 2 3 5" xfId="8406"/>
    <cellStyle name="Normal 2 2 4 2 3 5 2" xfId="20822"/>
    <cellStyle name="Normal 2 2 4 2 3 6" xfId="14103"/>
    <cellStyle name="Normal 2 2 4 2 3 7" xfId="13747"/>
    <cellStyle name="Normal 2 2 4 2 3_LNG &amp; LPG rework" xfId="30483"/>
    <cellStyle name="Normal 2 2 4 2 4" xfId="442"/>
    <cellStyle name="Normal 2 2 4 2 4 2" xfId="816"/>
    <cellStyle name="Normal 2 2 4 2 4 2 2" xfId="4200"/>
    <cellStyle name="Normal 2 2 4 2 4 2 2 2" xfId="7260"/>
    <cellStyle name="Normal 2 2 4 2 4 2 2 2 2" xfId="13418"/>
    <cellStyle name="Normal 2 2 4 2 4 2 2 2 2 2" xfId="25805"/>
    <cellStyle name="Normal 2 2 4 2 4 2 2 2 3" xfId="19685"/>
    <cellStyle name="Normal 2 2 4 2 4 2 2 3" xfId="10187"/>
    <cellStyle name="Normal 2 2 4 2 4 2 2 3 2" xfId="22590"/>
    <cellStyle name="Normal 2 2 4 2 4 2 2 4" xfId="16771"/>
    <cellStyle name="Normal 2 2 4 2 4 2 3" xfId="6575"/>
    <cellStyle name="Normal 2 2 4 2 4 2 3 2" xfId="12734"/>
    <cellStyle name="Normal 2 2 4 2 4 2 3 2 2" xfId="25121"/>
    <cellStyle name="Normal 2 2 4 2 4 2 3 3" xfId="19001"/>
    <cellStyle name="Normal 2 2 4 2 4 2 4" xfId="9503"/>
    <cellStyle name="Normal 2 2 4 2 4 2 4 2" xfId="21906"/>
    <cellStyle name="Normal 2 2 4 2 4 2 5" xfId="14546"/>
    <cellStyle name="Normal 2 2 4 2 4 3" xfId="2283"/>
    <cellStyle name="Normal 2 2 4 2 4 3 2" xfId="6855"/>
    <cellStyle name="Normal 2 2 4 2 4 3 2 2" xfId="13014"/>
    <cellStyle name="Normal 2 2 4 2 4 3 2 2 2" xfId="25401"/>
    <cellStyle name="Normal 2 2 4 2 4 3 2 3" xfId="19281"/>
    <cellStyle name="Normal 2 2 4 2 4 3 3" xfId="9783"/>
    <cellStyle name="Normal 2 2 4 2 4 3 3 2" xfId="22186"/>
    <cellStyle name="Normal 2 2 4 2 4 3 4" xfId="15688"/>
    <cellStyle name="Normal 2 2 4 2 4 4" xfId="5485"/>
    <cellStyle name="Normal 2 2 4 2 4 4 2" xfId="11876"/>
    <cellStyle name="Normal 2 2 4 2 4 4 2 2" xfId="24264"/>
    <cellStyle name="Normal 2 2 4 2 4 4 3" xfId="17917"/>
    <cellStyle name="Normal 2 2 4 2 4 5" xfId="8407"/>
    <cellStyle name="Normal 2 2 4 2 4 5 2" xfId="20823"/>
    <cellStyle name="Normal 2 2 4 2 4 6" xfId="14191"/>
    <cellStyle name="Normal 2 2 4 2 4_LNG &amp; LPG rework" xfId="30484"/>
    <cellStyle name="Normal 2 2 4 2 5" xfId="551"/>
    <cellStyle name="Normal 2 2 4 2 5 2" xfId="2284"/>
    <cellStyle name="Normal 2 2 4 2 5 2 2" xfId="6856"/>
    <cellStyle name="Normal 2 2 4 2 5 2 2 2" xfId="13015"/>
    <cellStyle name="Normal 2 2 4 2 5 2 2 2 2" xfId="25402"/>
    <cellStyle name="Normal 2 2 4 2 5 2 2 3" xfId="19282"/>
    <cellStyle name="Normal 2 2 4 2 5 2 3" xfId="9784"/>
    <cellStyle name="Normal 2 2 4 2 5 2 3 2" xfId="22187"/>
    <cellStyle name="Normal 2 2 4 2 5 2 4" xfId="15689"/>
    <cellStyle name="Normal 2 2 4 2 5 3" xfId="5486"/>
    <cellStyle name="Normal 2 2 4 2 5 3 2" xfId="10947"/>
    <cellStyle name="Normal 2 2 4 2 5 3 2 2" xfId="23348"/>
    <cellStyle name="Normal 2 2 4 2 5 3 3" xfId="17918"/>
    <cellStyle name="Normal 2 2 4 2 5 4" xfId="8408"/>
    <cellStyle name="Normal 2 2 4 2 5 4 2" xfId="20824"/>
    <cellStyle name="Normal 2 2 4 2 5 5" xfId="14282"/>
    <cellStyle name="Normal 2 2 4 2 5_LNG &amp; LPG rework" xfId="30485"/>
    <cellStyle name="Normal 2 2 4 2 6" xfId="2285"/>
    <cellStyle name="Normal 2 2 4 2 6 2" xfId="5487"/>
    <cellStyle name="Normal 2 2 4 2 6 2 2" xfId="11877"/>
    <cellStyle name="Normal 2 2 4 2 6 2 2 2" xfId="24265"/>
    <cellStyle name="Normal 2 2 4 2 6 2 3" xfId="17919"/>
    <cellStyle name="Normal 2 2 4 2 6 3" xfId="8409"/>
    <cellStyle name="Normal 2 2 4 2 6 3 2" xfId="20825"/>
    <cellStyle name="Normal 2 2 4 2 6 4" xfId="15690"/>
    <cellStyle name="Normal 2 2 4 2 7" xfId="2286"/>
    <cellStyle name="Normal 2 2 4 2 7 2" xfId="5488"/>
    <cellStyle name="Normal 2 2 4 2 7 2 2" xfId="11878"/>
    <cellStyle name="Normal 2 2 4 2 7 2 2 2" xfId="24266"/>
    <cellStyle name="Normal 2 2 4 2 7 2 3" xfId="17920"/>
    <cellStyle name="Normal 2 2 4 2 7 3" xfId="8410"/>
    <cellStyle name="Normal 2 2 4 2 7 3 2" xfId="20826"/>
    <cellStyle name="Normal 2 2 4 2 7 4" xfId="15691"/>
    <cellStyle name="Normal 2 2 4 2 8" xfId="2287"/>
    <cellStyle name="Normal 2 2 4 2 8 2" xfId="5489"/>
    <cellStyle name="Normal 2 2 4 2 8 2 2" xfId="11879"/>
    <cellStyle name="Normal 2 2 4 2 8 2 2 2" xfId="24267"/>
    <cellStyle name="Normal 2 2 4 2 8 2 3" xfId="17921"/>
    <cellStyle name="Normal 2 2 4 2 8 3" xfId="8411"/>
    <cellStyle name="Normal 2 2 4 2 8 3 2" xfId="20827"/>
    <cellStyle name="Normal 2 2 4 2 8 4" xfId="15692"/>
    <cellStyle name="Normal 2 2 4 2 9" xfId="2276"/>
    <cellStyle name="Normal 2 2 4 2 9 2" xfId="6851"/>
    <cellStyle name="Normal 2 2 4 2 9 2 2" xfId="13010"/>
    <cellStyle name="Normal 2 2 4 2 9 2 2 2" xfId="25397"/>
    <cellStyle name="Normal 2 2 4 2 9 2 3" xfId="19277"/>
    <cellStyle name="Normal 2 2 4 2 9 3" xfId="9779"/>
    <cellStyle name="Normal 2 2 4 2 9 3 2" xfId="22182"/>
    <cellStyle name="Normal 2 2 4 2 9 4" xfId="15682"/>
    <cellStyle name="Normal 2 2 4 2_Alumina Prices" xfId="2288"/>
    <cellStyle name="Normal 2 2 4 3" xfId="220"/>
    <cellStyle name="Normal 2 2 4 3 2" xfId="596"/>
    <cellStyle name="Normal 2 2 4 3 2 2" xfId="2290"/>
    <cellStyle name="Normal 2 2 4 3 2 2 2" xfId="6858"/>
    <cellStyle name="Normal 2 2 4 3 2 2 2 2" xfId="13017"/>
    <cellStyle name="Normal 2 2 4 3 2 2 2 2 2" xfId="25404"/>
    <cellStyle name="Normal 2 2 4 3 2 2 2 3" xfId="19284"/>
    <cellStyle name="Normal 2 2 4 3 2 2 3" xfId="9786"/>
    <cellStyle name="Normal 2 2 4 3 2 2 3 2" xfId="22189"/>
    <cellStyle name="Normal 2 2 4 3 2 2 4" xfId="15694"/>
    <cellStyle name="Normal 2 2 4 3 2 3" xfId="5491"/>
    <cellStyle name="Normal 2 2 4 3 2 3 2" xfId="10626"/>
    <cellStyle name="Normal 2 2 4 3 2 3 2 2" xfId="23027"/>
    <cellStyle name="Normal 2 2 4 3 2 3 3" xfId="17923"/>
    <cellStyle name="Normal 2 2 4 3 2 4" xfId="8413"/>
    <cellStyle name="Normal 2 2 4 3 2 4 2" xfId="20829"/>
    <cellStyle name="Normal 2 2 4 3 2 5" xfId="14326"/>
    <cellStyle name="Normal 2 2 4 3 2 6" xfId="13791"/>
    <cellStyle name="Normal 2 2 4 3 2_LNG &amp; LPG rework" xfId="30486"/>
    <cellStyle name="Normal 2 2 4 3 3" xfId="2291"/>
    <cellStyle name="Normal 2 2 4 3 3 2" xfId="5492"/>
    <cellStyle name="Normal 2 2 4 3 3 2 2" xfId="10422"/>
    <cellStyle name="Normal 2 2 4 3 3 2 2 2" xfId="22823"/>
    <cellStyle name="Normal 2 2 4 3 3 2 3" xfId="17924"/>
    <cellStyle name="Normal 2 2 4 3 3 3" xfId="10813"/>
    <cellStyle name="Normal 2 2 4 3 3 3 2" xfId="23214"/>
    <cellStyle name="Normal 2 2 4 3 3 4" xfId="8414"/>
    <cellStyle name="Normal 2 2 4 3 3 4 2" xfId="20830"/>
    <cellStyle name="Normal 2 2 4 3 3 5" xfId="15695"/>
    <cellStyle name="Normal 2 2 4 3 3_LNG &amp; LPG rework" xfId="30487"/>
    <cellStyle name="Normal 2 2 4 3 4" xfId="2292"/>
    <cellStyle name="Normal 2 2 4 3 4 2" xfId="5493"/>
    <cellStyle name="Normal 2 2 4 3 4 2 2" xfId="11881"/>
    <cellStyle name="Normal 2 2 4 3 4 2 2 2" xfId="24269"/>
    <cellStyle name="Normal 2 2 4 3 4 2 3" xfId="17925"/>
    <cellStyle name="Normal 2 2 4 3 4 3" xfId="8415"/>
    <cellStyle name="Normal 2 2 4 3 4 3 2" xfId="20831"/>
    <cellStyle name="Normal 2 2 4 3 4 4" xfId="15696"/>
    <cellStyle name="Normal 2 2 4 3 5" xfId="2289"/>
    <cellStyle name="Normal 2 2 4 3 5 2" xfId="6857"/>
    <cellStyle name="Normal 2 2 4 3 5 2 2" xfId="13016"/>
    <cellStyle name="Normal 2 2 4 3 5 2 2 2" xfId="25403"/>
    <cellStyle name="Normal 2 2 4 3 5 2 3" xfId="19283"/>
    <cellStyle name="Normal 2 2 4 3 5 3" xfId="9785"/>
    <cellStyle name="Normal 2 2 4 3 5 3 2" xfId="22188"/>
    <cellStyle name="Normal 2 2 4 3 5 4" xfId="15693"/>
    <cellStyle name="Normal 2 2 4 3 6" xfId="5490"/>
    <cellStyle name="Normal 2 2 4 3 6 2" xfId="11880"/>
    <cellStyle name="Normal 2 2 4 3 6 2 2" xfId="24268"/>
    <cellStyle name="Normal 2 2 4 3 6 3" xfId="17922"/>
    <cellStyle name="Normal 2 2 4 3 7" xfId="8412"/>
    <cellStyle name="Normal 2 2 4 3 7 2" xfId="20828"/>
    <cellStyle name="Normal 2 2 4 3 8" xfId="13971"/>
    <cellStyle name="Normal 2 2 4 3 9" xfId="13613"/>
    <cellStyle name="Normal 2 2 4 3_Alumina Prices" xfId="2293"/>
    <cellStyle name="Normal 2 2 4 4" xfId="310"/>
    <cellStyle name="Normal 2 2 4 4 2" xfId="684"/>
    <cellStyle name="Normal 2 2 4 4 2 2" xfId="4070"/>
    <cellStyle name="Normal 2 2 4 4 2 2 2" xfId="7136"/>
    <cellStyle name="Normal 2 2 4 4 2 2 2 2" xfId="13294"/>
    <cellStyle name="Normal 2 2 4 4 2 2 2 2 2" xfId="25681"/>
    <cellStyle name="Normal 2 2 4 4 2 2 2 3" xfId="19561"/>
    <cellStyle name="Normal 2 2 4 4 2 2 3" xfId="10063"/>
    <cellStyle name="Normal 2 2 4 4 2 2 3 2" xfId="22466"/>
    <cellStyle name="Normal 2 2 4 4 2 2 4" xfId="16641"/>
    <cellStyle name="Normal 2 2 4 4 2 3" xfId="6445"/>
    <cellStyle name="Normal 2 2 4 4 2 3 2" xfId="12604"/>
    <cellStyle name="Normal 2 2 4 4 2 3 2 2" xfId="24991"/>
    <cellStyle name="Normal 2 2 4 4 2 3 3" xfId="18871"/>
    <cellStyle name="Normal 2 2 4 4 2 4" xfId="9373"/>
    <cellStyle name="Normal 2 2 4 4 2 4 2" xfId="21776"/>
    <cellStyle name="Normal 2 2 4 4 2 5" xfId="14414"/>
    <cellStyle name="Normal 2 2 4 4 3" xfId="2294"/>
    <cellStyle name="Normal 2 2 4 4 3 2" xfId="6859"/>
    <cellStyle name="Normal 2 2 4 4 3 2 2" xfId="13018"/>
    <cellStyle name="Normal 2 2 4 4 3 2 2 2" xfId="25405"/>
    <cellStyle name="Normal 2 2 4 4 3 2 3" xfId="19285"/>
    <cellStyle name="Normal 2 2 4 4 3 3" xfId="9787"/>
    <cellStyle name="Normal 2 2 4 4 3 3 2" xfId="22190"/>
    <cellStyle name="Normal 2 2 4 4 3 4" xfId="15697"/>
    <cellStyle name="Normal 2 2 4 4 4" xfId="5494"/>
    <cellStyle name="Normal 2 2 4 4 4 2" xfId="11882"/>
    <cellStyle name="Normal 2 2 4 4 4 2 2" xfId="24270"/>
    <cellStyle name="Normal 2 2 4 4 4 3" xfId="17926"/>
    <cellStyle name="Normal 2 2 4 4 5" xfId="8416"/>
    <cellStyle name="Normal 2 2 4 4 5 2" xfId="20832"/>
    <cellStyle name="Normal 2 2 4 4 6" xfId="14059"/>
    <cellStyle name="Normal 2 2 4 4 7" xfId="13703"/>
    <cellStyle name="Normal 2 2 4 4_LNG &amp; LPG rework" xfId="30488"/>
    <cellStyle name="Normal 2 2 4 5" xfId="398"/>
    <cellStyle name="Normal 2 2 4 5 2" xfId="772"/>
    <cellStyle name="Normal 2 2 4 5 2 2" xfId="4156"/>
    <cellStyle name="Normal 2 2 4 5 2 2 2" xfId="7216"/>
    <cellStyle name="Normal 2 2 4 5 2 2 2 2" xfId="13374"/>
    <cellStyle name="Normal 2 2 4 5 2 2 2 2 2" xfId="25761"/>
    <cellStyle name="Normal 2 2 4 5 2 2 2 3" xfId="19641"/>
    <cellStyle name="Normal 2 2 4 5 2 2 3" xfId="10143"/>
    <cellStyle name="Normal 2 2 4 5 2 2 3 2" xfId="22546"/>
    <cellStyle name="Normal 2 2 4 5 2 2 4" xfId="16727"/>
    <cellStyle name="Normal 2 2 4 5 2 3" xfId="6531"/>
    <cellStyle name="Normal 2 2 4 5 2 3 2" xfId="12690"/>
    <cellStyle name="Normal 2 2 4 5 2 3 2 2" xfId="25077"/>
    <cellStyle name="Normal 2 2 4 5 2 3 3" xfId="18957"/>
    <cellStyle name="Normal 2 2 4 5 2 4" xfId="9459"/>
    <cellStyle name="Normal 2 2 4 5 2 4 2" xfId="21862"/>
    <cellStyle name="Normal 2 2 4 5 2 5" xfId="14502"/>
    <cellStyle name="Normal 2 2 4 5 3" xfId="2295"/>
    <cellStyle name="Normal 2 2 4 5 3 2" xfId="6860"/>
    <cellStyle name="Normal 2 2 4 5 3 2 2" xfId="13019"/>
    <cellStyle name="Normal 2 2 4 5 3 2 2 2" xfId="25406"/>
    <cellStyle name="Normal 2 2 4 5 3 2 3" xfId="19286"/>
    <cellStyle name="Normal 2 2 4 5 3 3" xfId="9788"/>
    <cellStyle name="Normal 2 2 4 5 3 3 2" xfId="22191"/>
    <cellStyle name="Normal 2 2 4 5 3 4" xfId="15698"/>
    <cellStyle name="Normal 2 2 4 5 4" xfId="5495"/>
    <cellStyle name="Normal 2 2 4 5 4 2" xfId="11883"/>
    <cellStyle name="Normal 2 2 4 5 4 2 2" xfId="24271"/>
    <cellStyle name="Normal 2 2 4 5 4 3" xfId="17927"/>
    <cellStyle name="Normal 2 2 4 5 5" xfId="8417"/>
    <cellStyle name="Normal 2 2 4 5 5 2" xfId="20833"/>
    <cellStyle name="Normal 2 2 4 5 6" xfId="14147"/>
    <cellStyle name="Normal 2 2 4 5_LNG &amp; LPG rework" xfId="30489"/>
    <cellStyle name="Normal 2 2 4 6" xfId="507"/>
    <cellStyle name="Normal 2 2 4 6 2" xfId="2296"/>
    <cellStyle name="Normal 2 2 4 6 2 2" xfId="6861"/>
    <cellStyle name="Normal 2 2 4 6 2 2 2" xfId="13020"/>
    <cellStyle name="Normal 2 2 4 6 2 2 2 2" xfId="25407"/>
    <cellStyle name="Normal 2 2 4 6 2 2 3" xfId="19287"/>
    <cellStyle name="Normal 2 2 4 6 2 3" xfId="9789"/>
    <cellStyle name="Normal 2 2 4 6 2 3 2" xfId="22192"/>
    <cellStyle name="Normal 2 2 4 6 2 4" xfId="15699"/>
    <cellStyle name="Normal 2 2 4 6 3" xfId="5496"/>
    <cellStyle name="Normal 2 2 4 6 3 2" xfId="10903"/>
    <cellStyle name="Normal 2 2 4 6 3 2 2" xfId="23304"/>
    <cellStyle name="Normal 2 2 4 6 3 3" xfId="17928"/>
    <cellStyle name="Normal 2 2 4 6 4" xfId="8418"/>
    <cellStyle name="Normal 2 2 4 6 4 2" xfId="20834"/>
    <cellStyle name="Normal 2 2 4 6 5" xfId="14238"/>
    <cellStyle name="Normal 2 2 4 6_LNG &amp; LPG rework" xfId="30490"/>
    <cellStyle name="Normal 2 2 4 7" xfId="2297"/>
    <cellStyle name="Normal 2 2 4 7 2" xfId="5497"/>
    <cellStyle name="Normal 2 2 4 7 2 2" xfId="11884"/>
    <cellStyle name="Normal 2 2 4 7 2 2 2" xfId="24272"/>
    <cellStyle name="Normal 2 2 4 7 2 3" xfId="17929"/>
    <cellStyle name="Normal 2 2 4 7 3" xfId="8419"/>
    <cellStyle name="Normal 2 2 4 7 3 2" xfId="20835"/>
    <cellStyle name="Normal 2 2 4 7 4" xfId="15700"/>
    <cellStyle name="Normal 2 2 4 8" xfId="2298"/>
    <cellStyle name="Normal 2 2 4 8 2" xfId="5498"/>
    <cellStyle name="Normal 2 2 4 8 2 2" xfId="11885"/>
    <cellStyle name="Normal 2 2 4 8 2 2 2" xfId="24273"/>
    <cellStyle name="Normal 2 2 4 8 2 3" xfId="17930"/>
    <cellStyle name="Normal 2 2 4 8 3" xfId="8420"/>
    <cellStyle name="Normal 2 2 4 8 3 2" xfId="20836"/>
    <cellStyle name="Normal 2 2 4 8 4" xfId="15701"/>
    <cellStyle name="Normal 2 2 4 9" xfId="2299"/>
    <cellStyle name="Normal 2 2 4 9 2" xfId="5499"/>
    <cellStyle name="Normal 2 2 4 9 2 2" xfId="11886"/>
    <cellStyle name="Normal 2 2 4 9 2 2 2" xfId="24274"/>
    <cellStyle name="Normal 2 2 4 9 2 3" xfId="17931"/>
    <cellStyle name="Normal 2 2 4 9 3" xfId="8421"/>
    <cellStyle name="Normal 2 2 4 9 3 2" xfId="20837"/>
    <cellStyle name="Normal 2 2 4 9 4" xfId="15702"/>
    <cellStyle name="Normal 2 2 4_Alumina Prices" xfId="2300"/>
    <cellStyle name="Normal 2 2 5" xfId="151"/>
    <cellStyle name="Normal 2 2 5 10" xfId="5500"/>
    <cellStyle name="Normal 2 2 5 10 2" xfId="11887"/>
    <cellStyle name="Normal 2 2 5 10 2 2" xfId="24275"/>
    <cellStyle name="Normal 2 2 5 10 3" xfId="17932"/>
    <cellStyle name="Normal 2 2 5 11" xfId="8422"/>
    <cellStyle name="Normal 2 2 5 11 2" xfId="20838"/>
    <cellStyle name="Normal 2 2 5 12" xfId="13904"/>
    <cellStyle name="Normal 2 2 5 13" xfId="13547"/>
    <cellStyle name="Normal 2 2 5 2" xfId="242"/>
    <cellStyle name="Normal 2 2 5 2 2" xfId="618"/>
    <cellStyle name="Normal 2 2 5 2 2 2" xfId="2303"/>
    <cellStyle name="Normal 2 2 5 2 2 2 2" xfId="6864"/>
    <cellStyle name="Normal 2 2 5 2 2 2 2 2" xfId="13023"/>
    <cellStyle name="Normal 2 2 5 2 2 2 2 2 2" xfId="25410"/>
    <cellStyle name="Normal 2 2 5 2 2 2 2 3" xfId="19290"/>
    <cellStyle name="Normal 2 2 5 2 2 2 3" xfId="9792"/>
    <cellStyle name="Normal 2 2 5 2 2 2 3 2" xfId="22195"/>
    <cellStyle name="Normal 2 2 5 2 2 2 4" xfId="15705"/>
    <cellStyle name="Normal 2 2 5 2 2 3" xfId="5502"/>
    <cellStyle name="Normal 2 2 5 2 2 3 2" xfId="10627"/>
    <cellStyle name="Normal 2 2 5 2 2 3 2 2" xfId="23028"/>
    <cellStyle name="Normal 2 2 5 2 2 3 3" xfId="17934"/>
    <cellStyle name="Normal 2 2 5 2 2 4" xfId="8424"/>
    <cellStyle name="Normal 2 2 5 2 2 4 2" xfId="20840"/>
    <cellStyle name="Normal 2 2 5 2 2 5" xfId="14348"/>
    <cellStyle name="Normal 2 2 5 2 2 6" xfId="13813"/>
    <cellStyle name="Normal 2 2 5 2 2_LNG &amp; LPG rework" xfId="30491"/>
    <cellStyle name="Normal 2 2 5 2 3" xfId="2304"/>
    <cellStyle name="Normal 2 2 5 2 3 2" xfId="5503"/>
    <cellStyle name="Normal 2 2 5 2 3 2 2" xfId="10423"/>
    <cellStyle name="Normal 2 2 5 2 3 2 2 2" xfId="22824"/>
    <cellStyle name="Normal 2 2 5 2 3 2 3" xfId="17935"/>
    <cellStyle name="Normal 2 2 5 2 3 3" xfId="10814"/>
    <cellStyle name="Normal 2 2 5 2 3 3 2" xfId="23215"/>
    <cellStyle name="Normal 2 2 5 2 3 4" xfId="8425"/>
    <cellStyle name="Normal 2 2 5 2 3 4 2" xfId="20841"/>
    <cellStyle name="Normal 2 2 5 2 3 5" xfId="15706"/>
    <cellStyle name="Normal 2 2 5 2 3_LNG &amp; LPG rework" xfId="30492"/>
    <cellStyle name="Normal 2 2 5 2 4" xfId="2305"/>
    <cellStyle name="Normal 2 2 5 2 4 2" xfId="5504"/>
    <cellStyle name="Normal 2 2 5 2 4 2 2" xfId="11889"/>
    <cellStyle name="Normal 2 2 5 2 4 2 2 2" xfId="24277"/>
    <cellStyle name="Normal 2 2 5 2 4 2 3" xfId="17936"/>
    <cellStyle name="Normal 2 2 5 2 4 3" xfId="8426"/>
    <cellStyle name="Normal 2 2 5 2 4 3 2" xfId="20842"/>
    <cellStyle name="Normal 2 2 5 2 4 4" xfId="15707"/>
    <cellStyle name="Normal 2 2 5 2 5" xfId="2302"/>
    <cellStyle name="Normal 2 2 5 2 5 2" xfId="6863"/>
    <cellStyle name="Normal 2 2 5 2 5 2 2" xfId="13022"/>
    <cellStyle name="Normal 2 2 5 2 5 2 2 2" xfId="25409"/>
    <cellStyle name="Normal 2 2 5 2 5 2 3" xfId="19289"/>
    <cellStyle name="Normal 2 2 5 2 5 3" xfId="9791"/>
    <cellStyle name="Normal 2 2 5 2 5 3 2" xfId="22194"/>
    <cellStyle name="Normal 2 2 5 2 5 4" xfId="15704"/>
    <cellStyle name="Normal 2 2 5 2 6" xfId="5501"/>
    <cellStyle name="Normal 2 2 5 2 6 2" xfId="11888"/>
    <cellStyle name="Normal 2 2 5 2 6 2 2" xfId="24276"/>
    <cellStyle name="Normal 2 2 5 2 6 3" xfId="17933"/>
    <cellStyle name="Normal 2 2 5 2 7" xfId="8423"/>
    <cellStyle name="Normal 2 2 5 2 7 2" xfId="20839"/>
    <cellStyle name="Normal 2 2 5 2 8" xfId="13993"/>
    <cellStyle name="Normal 2 2 5 2 9" xfId="13635"/>
    <cellStyle name="Normal 2 2 5 2_Alumina Prices" xfId="2306"/>
    <cellStyle name="Normal 2 2 5 3" xfId="332"/>
    <cellStyle name="Normal 2 2 5 3 2" xfId="706"/>
    <cellStyle name="Normal 2 2 5 3 2 2" xfId="4092"/>
    <cellStyle name="Normal 2 2 5 3 2 2 2" xfId="7156"/>
    <cellStyle name="Normal 2 2 5 3 2 2 2 2" xfId="13314"/>
    <cellStyle name="Normal 2 2 5 3 2 2 2 2 2" xfId="25701"/>
    <cellStyle name="Normal 2 2 5 3 2 2 2 3" xfId="19581"/>
    <cellStyle name="Normal 2 2 5 3 2 2 3" xfId="10083"/>
    <cellStyle name="Normal 2 2 5 3 2 2 3 2" xfId="22486"/>
    <cellStyle name="Normal 2 2 5 3 2 2 4" xfId="16663"/>
    <cellStyle name="Normal 2 2 5 3 2 3" xfId="6467"/>
    <cellStyle name="Normal 2 2 5 3 2 3 2" xfId="12626"/>
    <cellStyle name="Normal 2 2 5 3 2 3 2 2" xfId="25013"/>
    <cellStyle name="Normal 2 2 5 3 2 3 3" xfId="18893"/>
    <cellStyle name="Normal 2 2 5 3 2 4" xfId="9395"/>
    <cellStyle name="Normal 2 2 5 3 2 4 2" xfId="21798"/>
    <cellStyle name="Normal 2 2 5 3 2 5" xfId="14436"/>
    <cellStyle name="Normal 2 2 5 3 3" xfId="2307"/>
    <cellStyle name="Normal 2 2 5 3 3 2" xfId="6865"/>
    <cellStyle name="Normal 2 2 5 3 3 2 2" xfId="13024"/>
    <cellStyle name="Normal 2 2 5 3 3 2 2 2" xfId="25411"/>
    <cellStyle name="Normal 2 2 5 3 3 2 3" xfId="19291"/>
    <cellStyle name="Normal 2 2 5 3 3 3" xfId="9793"/>
    <cellStyle name="Normal 2 2 5 3 3 3 2" xfId="22196"/>
    <cellStyle name="Normal 2 2 5 3 3 4" xfId="15708"/>
    <cellStyle name="Normal 2 2 5 3 4" xfId="5505"/>
    <cellStyle name="Normal 2 2 5 3 4 2" xfId="11890"/>
    <cellStyle name="Normal 2 2 5 3 4 2 2" xfId="24278"/>
    <cellStyle name="Normal 2 2 5 3 4 3" xfId="17937"/>
    <cellStyle name="Normal 2 2 5 3 5" xfId="8427"/>
    <cellStyle name="Normal 2 2 5 3 5 2" xfId="20843"/>
    <cellStyle name="Normal 2 2 5 3 6" xfId="14081"/>
    <cellStyle name="Normal 2 2 5 3 7" xfId="13725"/>
    <cellStyle name="Normal 2 2 5 3_LNG &amp; LPG rework" xfId="30493"/>
    <cellStyle name="Normal 2 2 5 4" xfId="420"/>
    <cellStyle name="Normal 2 2 5 4 2" xfId="794"/>
    <cellStyle name="Normal 2 2 5 4 2 2" xfId="4178"/>
    <cellStyle name="Normal 2 2 5 4 2 2 2" xfId="7238"/>
    <cellStyle name="Normal 2 2 5 4 2 2 2 2" xfId="13396"/>
    <cellStyle name="Normal 2 2 5 4 2 2 2 2 2" xfId="25783"/>
    <cellStyle name="Normal 2 2 5 4 2 2 2 3" xfId="19663"/>
    <cellStyle name="Normal 2 2 5 4 2 2 3" xfId="10165"/>
    <cellStyle name="Normal 2 2 5 4 2 2 3 2" xfId="22568"/>
    <cellStyle name="Normal 2 2 5 4 2 2 4" xfId="16749"/>
    <cellStyle name="Normal 2 2 5 4 2 3" xfId="6553"/>
    <cellStyle name="Normal 2 2 5 4 2 3 2" xfId="12712"/>
    <cellStyle name="Normal 2 2 5 4 2 3 2 2" xfId="25099"/>
    <cellStyle name="Normal 2 2 5 4 2 3 3" xfId="18979"/>
    <cellStyle name="Normal 2 2 5 4 2 4" xfId="9481"/>
    <cellStyle name="Normal 2 2 5 4 2 4 2" xfId="21884"/>
    <cellStyle name="Normal 2 2 5 4 2 5" xfId="14524"/>
    <cellStyle name="Normal 2 2 5 4 3" xfId="2308"/>
    <cellStyle name="Normal 2 2 5 4 3 2" xfId="6866"/>
    <cellStyle name="Normal 2 2 5 4 3 2 2" xfId="13025"/>
    <cellStyle name="Normal 2 2 5 4 3 2 2 2" xfId="25412"/>
    <cellStyle name="Normal 2 2 5 4 3 2 3" xfId="19292"/>
    <cellStyle name="Normal 2 2 5 4 3 3" xfId="9794"/>
    <cellStyle name="Normal 2 2 5 4 3 3 2" xfId="22197"/>
    <cellStyle name="Normal 2 2 5 4 3 4" xfId="15709"/>
    <cellStyle name="Normal 2 2 5 4 4" xfId="5506"/>
    <cellStyle name="Normal 2 2 5 4 4 2" xfId="11891"/>
    <cellStyle name="Normal 2 2 5 4 4 2 2" xfId="24279"/>
    <cellStyle name="Normal 2 2 5 4 4 3" xfId="17938"/>
    <cellStyle name="Normal 2 2 5 4 5" xfId="8428"/>
    <cellStyle name="Normal 2 2 5 4 5 2" xfId="20844"/>
    <cellStyle name="Normal 2 2 5 4 6" xfId="14169"/>
    <cellStyle name="Normal 2 2 5 4_LNG &amp; LPG rework" xfId="30494"/>
    <cellStyle name="Normal 2 2 5 5" xfId="529"/>
    <cellStyle name="Normal 2 2 5 5 2" xfId="2309"/>
    <cellStyle name="Normal 2 2 5 5 2 2" xfId="6867"/>
    <cellStyle name="Normal 2 2 5 5 2 2 2" xfId="13026"/>
    <cellStyle name="Normal 2 2 5 5 2 2 2 2" xfId="25413"/>
    <cellStyle name="Normal 2 2 5 5 2 2 3" xfId="19293"/>
    <cellStyle name="Normal 2 2 5 5 2 3" xfId="9795"/>
    <cellStyle name="Normal 2 2 5 5 2 3 2" xfId="22198"/>
    <cellStyle name="Normal 2 2 5 5 2 4" xfId="15710"/>
    <cellStyle name="Normal 2 2 5 5 3" xfId="5507"/>
    <cellStyle name="Normal 2 2 5 5 3 2" xfId="10925"/>
    <cellStyle name="Normal 2 2 5 5 3 2 2" xfId="23326"/>
    <cellStyle name="Normal 2 2 5 5 3 3" xfId="17939"/>
    <cellStyle name="Normal 2 2 5 5 4" xfId="8429"/>
    <cellStyle name="Normal 2 2 5 5 4 2" xfId="20845"/>
    <cellStyle name="Normal 2 2 5 5 5" xfId="14260"/>
    <cellStyle name="Normal 2 2 5 5_LNG &amp; LPG rework" xfId="30495"/>
    <cellStyle name="Normal 2 2 5 6" xfId="2310"/>
    <cellStyle name="Normal 2 2 5 6 2" xfId="5508"/>
    <cellStyle name="Normal 2 2 5 6 2 2" xfId="11892"/>
    <cellStyle name="Normal 2 2 5 6 2 2 2" xfId="24280"/>
    <cellStyle name="Normal 2 2 5 6 2 3" xfId="17940"/>
    <cellStyle name="Normal 2 2 5 6 3" xfId="8430"/>
    <cellStyle name="Normal 2 2 5 6 3 2" xfId="20846"/>
    <cellStyle name="Normal 2 2 5 6 4" xfId="15711"/>
    <cellStyle name="Normal 2 2 5 7" xfId="2311"/>
    <cellStyle name="Normal 2 2 5 7 2" xfId="5509"/>
    <cellStyle name="Normal 2 2 5 7 2 2" xfId="11893"/>
    <cellStyle name="Normal 2 2 5 7 2 2 2" xfId="24281"/>
    <cellStyle name="Normal 2 2 5 7 2 3" xfId="17941"/>
    <cellStyle name="Normal 2 2 5 7 3" xfId="8431"/>
    <cellStyle name="Normal 2 2 5 7 3 2" xfId="20847"/>
    <cellStyle name="Normal 2 2 5 7 4" xfId="15712"/>
    <cellStyle name="Normal 2 2 5 8" xfId="2312"/>
    <cellStyle name="Normal 2 2 5 8 2" xfId="5510"/>
    <cellStyle name="Normal 2 2 5 8 2 2" xfId="11894"/>
    <cellStyle name="Normal 2 2 5 8 2 2 2" xfId="24282"/>
    <cellStyle name="Normal 2 2 5 8 2 3" xfId="17942"/>
    <cellStyle name="Normal 2 2 5 8 3" xfId="8432"/>
    <cellStyle name="Normal 2 2 5 8 3 2" xfId="20848"/>
    <cellStyle name="Normal 2 2 5 8 4" xfId="15713"/>
    <cellStyle name="Normal 2 2 5 9" xfId="2301"/>
    <cellStyle name="Normal 2 2 5 9 2" xfId="6862"/>
    <cellStyle name="Normal 2 2 5 9 2 2" xfId="13021"/>
    <cellStyle name="Normal 2 2 5 9 2 2 2" xfId="25408"/>
    <cellStyle name="Normal 2 2 5 9 2 3" xfId="19288"/>
    <cellStyle name="Normal 2 2 5 9 3" xfId="9790"/>
    <cellStyle name="Normal 2 2 5 9 3 2" xfId="22193"/>
    <cellStyle name="Normal 2 2 5 9 4" xfId="15703"/>
    <cellStyle name="Normal 2 2 5_Alumina Prices" xfId="2313"/>
    <cellStyle name="Normal 2 2 6" xfId="198"/>
    <cellStyle name="Normal 2 2 6 2" xfId="574"/>
    <cellStyle name="Normal 2 2 6 2 2" xfId="2315"/>
    <cellStyle name="Normal 2 2 6 2 2 2" xfId="6869"/>
    <cellStyle name="Normal 2 2 6 2 2 2 2" xfId="13028"/>
    <cellStyle name="Normal 2 2 6 2 2 2 2 2" xfId="25415"/>
    <cellStyle name="Normal 2 2 6 2 2 2 3" xfId="19295"/>
    <cellStyle name="Normal 2 2 6 2 2 3" xfId="9797"/>
    <cellStyle name="Normal 2 2 6 2 2 3 2" xfId="22200"/>
    <cellStyle name="Normal 2 2 6 2 2 4" xfId="15715"/>
    <cellStyle name="Normal 2 2 6 2 3" xfId="5512"/>
    <cellStyle name="Normal 2 2 6 2 3 2" xfId="10628"/>
    <cellStyle name="Normal 2 2 6 2 3 2 2" xfId="23029"/>
    <cellStyle name="Normal 2 2 6 2 3 3" xfId="17944"/>
    <cellStyle name="Normal 2 2 6 2 4" xfId="8434"/>
    <cellStyle name="Normal 2 2 6 2 4 2" xfId="20850"/>
    <cellStyle name="Normal 2 2 6 2 5" xfId="14304"/>
    <cellStyle name="Normal 2 2 6 2 6" xfId="13769"/>
    <cellStyle name="Normal 2 2 6 2_LNG &amp; LPG rework" xfId="30496"/>
    <cellStyle name="Normal 2 2 6 3" xfId="2316"/>
    <cellStyle name="Normal 2 2 6 3 2" xfId="5513"/>
    <cellStyle name="Normal 2 2 6 3 2 2" xfId="10424"/>
    <cellStyle name="Normal 2 2 6 3 2 2 2" xfId="22825"/>
    <cellStyle name="Normal 2 2 6 3 2 3" xfId="17945"/>
    <cellStyle name="Normal 2 2 6 3 3" xfId="10815"/>
    <cellStyle name="Normal 2 2 6 3 3 2" xfId="23216"/>
    <cellStyle name="Normal 2 2 6 3 4" xfId="8435"/>
    <cellStyle name="Normal 2 2 6 3 4 2" xfId="20851"/>
    <cellStyle name="Normal 2 2 6 3 5" xfId="15716"/>
    <cellStyle name="Normal 2 2 6 3_LNG &amp; LPG rework" xfId="30497"/>
    <cellStyle name="Normal 2 2 6 4" xfId="2317"/>
    <cellStyle name="Normal 2 2 6 4 2" xfId="5514"/>
    <cellStyle name="Normal 2 2 6 4 2 2" xfId="11896"/>
    <cellStyle name="Normal 2 2 6 4 2 2 2" xfId="24284"/>
    <cellStyle name="Normal 2 2 6 4 2 3" xfId="17946"/>
    <cellStyle name="Normal 2 2 6 4 3" xfId="8436"/>
    <cellStyle name="Normal 2 2 6 4 3 2" xfId="20852"/>
    <cellStyle name="Normal 2 2 6 4 4" xfId="15717"/>
    <cellStyle name="Normal 2 2 6 5" xfId="2314"/>
    <cellStyle name="Normal 2 2 6 5 2" xfId="6868"/>
    <cellStyle name="Normal 2 2 6 5 2 2" xfId="13027"/>
    <cellStyle name="Normal 2 2 6 5 2 2 2" xfId="25414"/>
    <cellStyle name="Normal 2 2 6 5 2 3" xfId="19294"/>
    <cellStyle name="Normal 2 2 6 5 3" xfId="9796"/>
    <cellStyle name="Normal 2 2 6 5 3 2" xfId="22199"/>
    <cellStyle name="Normal 2 2 6 5 4" xfId="15714"/>
    <cellStyle name="Normal 2 2 6 6" xfId="5511"/>
    <cellStyle name="Normal 2 2 6 6 2" xfId="11895"/>
    <cellStyle name="Normal 2 2 6 6 2 2" xfId="24283"/>
    <cellStyle name="Normal 2 2 6 6 3" xfId="17943"/>
    <cellStyle name="Normal 2 2 6 7" xfId="8433"/>
    <cellStyle name="Normal 2 2 6 7 2" xfId="20849"/>
    <cellStyle name="Normal 2 2 6 8" xfId="13949"/>
    <cellStyle name="Normal 2 2 6 9" xfId="13591"/>
    <cellStyle name="Normal 2 2 6_Alumina Prices" xfId="2318"/>
    <cellStyle name="Normal 2 2 7" xfId="288"/>
    <cellStyle name="Normal 2 2 7 2" xfId="662"/>
    <cellStyle name="Normal 2 2 7 2 2" xfId="4055"/>
    <cellStyle name="Normal 2 2 7 2 2 2" xfId="6430"/>
    <cellStyle name="Normal 2 2 7 2 2 2 2" xfId="12589"/>
    <cellStyle name="Normal 2 2 7 2 2 2 2 2" xfId="24976"/>
    <cellStyle name="Normal 2 2 7 2 2 2 3" xfId="18856"/>
    <cellStyle name="Normal 2 2 7 2 2 3" xfId="9358"/>
    <cellStyle name="Normal 2 2 7 2 2 3 2" xfId="21761"/>
    <cellStyle name="Normal 2 2 7 2 2 4" xfId="16626"/>
    <cellStyle name="Normal 2 2 7 2 3" xfId="3467"/>
    <cellStyle name="Normal 2 2 7 2 3 2" xfId="28250"/>
    <cellStyle name="Normal 2 2 7 2 3 3" xfId="27574"/>
    <cellStyle name="Normal 2 2 7 2 4" xfId="14392"/>
    <cellStyle name="Normal 2 2 7 3" xfId="3924"/>
    <cellStyle name="Normal 2 2 7 3 2" xfId="26987"/>
    <cellStyle name="Normal 2 2 7 3 2 2" xfId="28601"/>
    <cellStyle name="Normal 2 2 7 3 3" xfId="27925"/>
    <cellStyle name="Normal 2 2 7 4" xfId="2319"/>
    <cellStyle name="Normal 2 2 7 4 2" xfId="6870"/>
    <cellStyle name="Normal 2 2 7 4 2 2" xfId="13029"/>
    <cellStyle name="Normal 2 2 7 4 2 2 2" xfId="25416"/>
    <cellStyle name="Normal 2 2 7 4 2 3" xfId="19296"/>
    <cellStyle name="Normal 2 2 7 4 3" xfId="9798"/>
    <cellStyle name="Normal 2 2 7 4 3 2" xfId="22201"/>
    <cellStyle name="Normal 2 2 7 4 4" xfId="15718"/>
    <cellStyle name="Normal 2 2 7 5" xfId="5515"/>
    <cellStyle name="Normal 2 2 7 5 2" xfId="11897"/>
    <cellStyle name="Normal 2 2 7 5 2 2" xfId="24285"/>
    <cellStyle name="Normal 2 2 7 5 3" xfId="17947"/>
    <cellStyle name="Normal 2 2 7 6" xfId="8437"/>
    <cellStyle name="Normal 2 2 7 6 2" xfId="20853"/>
    <cellStyle name="Normal 2 2 7 7" xfId="14037"/>
    <cellStyle name="Normal 2 2 7 8" xfId="13681"/>
    <cellStyle name="Normal 2 2 7 9" xfId="25959"/>
    <cellStyle name="Normal 2 2 7_LNG &amp; LPG rework" xfId="30498"/>
    <cellStyle name="Normal 2 2 8" xfId="376"/>
    <cellStyle name="Normal 2 2 8 2" xfId="750"/>
    <cellStyle name="Normal 2 2 8 2 2" xfId="4135"/>
    <cellStyle name="Normal 2 2 8 2 2 2" xfId="7199"/>
    <cellStyle name="Normal 2 2 8 2 2 2 2" xfId="13357"/>
    <cellStyle name="Normal 2 2 8 2 2 2 2 2" xfId="25744"/>
    <cellStyle name="Normal 2 2 8 2 2 2 3" xfId="19624"/>
    <cellStyle name="Normal 2 2 8 2 2 3" xfId="10126"/>
    <cellStyle name="Normal 2 2 8 2 2 3 2" xfId="22529"/>
    <cellStyle name="Normal 2 2 8 2 2 4" xfId="16706"/>
    <cellStyle name="Normal 2 2 8 2 3" xfId="6510"/>
    <cellStyle name="Normal 2 2 8 2 3 2" xfId="12669"/>
    <cellStyle name="Normal 2 2 8 2 3 2 2" xfId="25056"/>
    <cellStyle name="Normal 2 2 8 2 3 3" xfId="18936"/>
    <cellStyle name="Normal 2 2 8 2 4" xfId="9438"/>
    <cellStyle name="Normal 2 2 8 2 4 2" xfId="21841"/>
    <cellStyle name="Normal 2 2 8 2 5" xfId="14480"/>
    <cellStyle name="Normal 2 2 8 3" xfId="2320"/>
    <cellStyle name="Normal 2 2 8 3 2" xfId="6871"/>
    <cellStyle name="Normal 2 2 8 3 2 2" xfId="13030"/>
    <cellStyle name="Normal 2 2 8 3 2 2 2" xfId="25417"/>
    <cellStyle name="Normal 2 2 8 3 2 3" xfId="19297"/>
    <cellStyle name="Normal 2 2 8 3 3" xfId="9799"/>
    <cellStyle name="Normal 2 2 8 3 3 2" xfId="22202"/>
    <cellStyle name="Normal 2 2 8 3 4" xfId="15719"/>
    <cellStyle name="Normal 2 2 8 4" xfId="5516"/>
    <cellStyle name="Normal 2 2 8 4 2" xfId="11898"/>
    <cellStyle name="Normal 2 2 8 4 2 2" xfId="24286"/>
    <cellStyle name="Normal 2 2 8 4 3" xfId="17948"/>
    <cellStyle name="Normal 2 2 8 5" xfId="8438"/>
    <cellStyle name="Normal 2 2 8 5 2" xfId="20854"/>
    <cellStyle name="Normal 2 2 8 6" xfId="14125"/>
    <cellStyle name="Normal 2 2 8_LNG &amp; LPG rework" xfId="30499"/>
    <cellStyle name="Normal 2 2 9" xfId="485"/>
    <cellStyle name="Normal 2 2 9 2" xfId="2321"/>
    <cellStyle name="Normal 2 2 9 2 2" xfId="6872"/>
    <cellStyle name="Normal 2 2 9 2 2 2" xfId="13031"/>
    <cellStyle name="Normal 2 2 9 2 2 2 2" xfId="25418"/>
    <cellStyle name="Normal 2 2 9 2 2 3" xfId="19298"/>
    <cellStyle name="Normal 2 2 9 2 3" xfId="9800"/>
    <cellStyle name="Normal 2 2 9 2 3 2" xfId="22203"/>
    <cellStyle name="Normal 2 2 9 2 4" xfId="15720"/>
    <cellStyle name="Normal 2 2 9 3" xfId="5517"/>
    <cellStyle name="Normal 2 2 9 3 2" xfId="10967"/>
    <cellStyle name="Normal 2 2 9 3 2 2" xfId="23368"/>
    <cellStyle name="Normal 2 2 9 3 3" xfId="17949"/>
    <cellStyle name="Normal 2 2 9 4" xfId="8439"/>
    <cellStyle name="Normal 2 2 9 4 2" xfId="20855"/>
    <cellStyle name="Normal 2 2 9 5" xfId="14216"/>
    <cellStyle name="Normal 2 2 9_LNG &amp; LPG rework" xfId="30500"/>
    <cellStyle name="Normal 2 2_2014 Royalty Receipts" xfId="26119"/>
    <cellStyle name="Normal 2 3" xfId="100"/>
    <cellStyle name="Normal 2 3 2" xfId="984"/>
    <cellStyle name="Normal 2 3 2 2" xfId="3678"/>
    <cellStyle name="Normal 2 3 2 2 2" xfId="28378"/>
    <cellStyle name="Normal 2 3 2 2 3" xfId="27702"/>
    <cellStyle name="Normal 2 3 2 3" xfId="25922"/>
    <cellStyle name="Normal 2 3 3" xfId="3677"/>
    <cellStyle name="Normal 2 3 3 2" xfId="26988"/>
    <cellStyle name="Normal 2 3 4" xfId="25855"/>
    <cellStyle name="Normal 2 3_Alumina - Quantity and Value" xfId="4009"/>
    <cellStyle name="Normal 2 4" xfId="109"/>
    <cellStyle name="Normal 2 4 10" xfId="2322"/>
    <cellStyle name="Normal 2 4 10 2" xfId="5518"/>
    <cellStyle name="Normal 2 4 10 2 2" xfId="11899"/>
    <cellStyle name="Normal 2 4 10 2 2 2" xfId="24287"/>
    <cellStyle name="Normal 2 4 10 2 3" xfId="17950"/>
    <cellStyle name="Normal 2 4 10 3" xfId="8440"/>
    <cellStyle name="Normal 2 4 10 3 2" xfId="20856"/>
    <cellStyle name="Normal 2 4 10 4" xfId="15721"/>
    <cellStyle name="Normal 2 4 11" xfId="2323"/>
    <cellStyle name="Normal 2 4 11 2" xfId="5519"/>
    <cellStyle name="Normal 2 4 11 2 2" xfId="11900"/>
    <cellStyle name="Normal 2 4 11 2 2 2" xfId="24288"/>
    <cellStyle name="Normal 2 4 11 2 3" xfId="17951"/>
    <cellStyle name="Normal 2 4 11 3" xfId="8441"/>
    <cellStyle name="Normal 2 4 11 3 2" xfId="20857"/>
    <cellStyle name="Normal 2 4 11 4" xfId="15722"/>
    <cellStyle name="Normal 2 4 12" xfId="2324"/>
    <cellStyle name="Normal 2 4 12 2" xfId="5520"/>
    <cellStyle name="Normal 2 4 12 2 2" xfId="11901"/>
    <cellStyle name="Normal 2 4 12 2 2 2" xfId="24289"/>
    <cellStyle name="Normal 2 4 12 2 3" xfId="17952"/>
    <cellStyle name="Normal 2 4 12 3" xfId="8442"/>
    <cellStyle name="Normal 2 4 12 3 2" xfId="20858"/>
    <cellStyle name="Normal 2 4 12 4" xfId="15723"/>
    <cellStyle name="Normal 2 4 13" xfId="2325"/>
    <cellStyle name="Normal 2 4 13 2" xfId="5521"/>
    <cellStyle name="Normal 2 4 13 2 2" xfId="11902"/>
    <cellStyle name="Normal 2 4 13 2 2 2" xfId="24290"/>
    <cellStyle name="Normal 2 4 13 2 3" xfId="17953"/>
    <cellStyle name="Normal 2 4 13 3" xfId="8443"/>
    <cellStyle name="Normal 2 4 13 3 2" xfId="20859"/>
    <cellStyle name="Normal 2 4 13 4" xfId="15724"/>
    <cellStyle name="Normal 2 4 14" xfId="2326"/>
    <cellStyle name="Normal 2 4 14 2" xfId="5522"/>
    <cellStyle name="Normal 2 4 14 2 2" xfId="11903"/>
    <cellStyle name="Normal 2 4 14 2 2 2" xfId="24291"/>
    <cellStyle name="Normal 2 4 14 2 3" xfId="17954"/>
    <cellStyle name="Normal 2 4 14 3" xfId="8444"/>
    <cellStyle name="Normal 2 4 14 3 2" xfId="20860"/>
    <cellStyle name="Normal 2 4 14 4" xfId="15725"/>
    <cellStyle name="Normal 2 4 15" xfId="2327"/>
    <cellStyle name="Normal 2 4 15 2" xfId="5523"/>
    <cellStyle name="Normal 2 4 15 2 2" xfId="11904"/>
    <cellStyle name="Normal 2 4 15 2 2 2" xfId="24292"/>
    <cellStyle name="Normal 2 4 15 2 3" xfId="17955"/>
    <cellStyle name="Normal 2 4 15 3" xfId="8445"/>
    <cellStyle name="Normal 2 4 15 3 2" xfId="20861"/>
    <cellStyle name="Normal 2 4 15 4" xfId="15726"/>
    <cellStyle name="Normal 2 4 16" xfId="2328"/>
    <cellStyle name="Normal 2 4 16 2" xfId="5524"/>
    <cellStyle name="Normal 2 4 16 2 2" xfId="11905"/>
    <cellStyle name="Normal 2 4 16 2 2 2" xfId="24293"/>
    <cellStyle name="Normal 2 4 16 2 3" xfId="17956"/>
    <cellStyle name="Normal 2 4 16 3" xfId="8446"/>
    <cellStyle name="Normal 2 4 16 3 2" xfId="20862"/>
    <cellStyle name="Normal 2 4 16 4" xfId="15727"/>
    <cellStyle name="Normal 2 4 17" xfId="985"/>
    <cellStyle name="Normal 2 4 17 2" xfId="4271"/>
    <cellStyle name="Normal 2 4 17 2 2" xfId="28690"/>
    <cellStyle name="Normal 2 4 17 2 3" xfId="28014"/>
    <cellStyle name="Normal 2 4 17 3" xfId="28157"/>
    <cellStyle name="Normal 2 4 17 4" xfId="27482"/>
    <cellStyle name="Normal 2 4 18" xfId="3679"/>
    <cellStyle name="Normal 2 4 18 2" xfId="28379"/>
    <cellStyle name="Normal 2 4 18 3" xfId="27703"/>
    <cellStyle name="Normal 2 4 19" xfId="880"/>
    <cellStyle name="Normal 2 4 2" xfId="122"/>
    <cellStyle name="Normal 2 4 2 10" xfId="2330"/>
    <cellStyle name="Normal 2 4 2 11" xfId="2331"/>
    <cellStyle name="Normal 2 4 2 11 2" xfId="5526"/>
    <cellStyle name="Normal 2 4 2 11 2 2" xfId="11907"/>
    <cellStyle name="Normal 2 4 2 11 2 2 2" xfId="24295"/>
    <cellStyle name="Normal 2 4 2 11 2 3" xfId="17958"/>
    <cellStyle name="Normal 2 4 2 11 3" xfId="8448"/>
    <cellStyle name="Normal 2 4 2 11 3 2" xfId="20864"/>
    <cellStyle name="Normal 2 4 2 11 4" xfId="15729"/>
    <cellStyle name="Normal 2 4 2 12" xfId="2329"/>
    <cellStyle name="Normal 2 4 2 12 2" xfId="6873"/>
    <cellStyle name="Normal 2 4 2 12 2 2" xfId="13032"/>
    <cellStyle name="Normal 2 4 2 12 2 2 2" xfId="25419"/>
    <cellStyle name="Normal 2 4 2 12 2 3" xfId="19299"/>
    <cellStyle name="Normal 2 4 2 12 3" xfId="9801"/>
    <cellStyle name="Normal 2 4 2 12 3 2" xfId="22204"/>
    <cellStyle name="Normal 2 4 2 12 4" xfId="15728"/>
    <cellStyle name="Normal 2 4 2 13" xfId="5525"/>
    <cellStyle name="Normal 2 4 2 13 2" xfId="11906"/>
    <cellStyle name="Normal 2 4 2 13 2 2" xfId="24294"/>
    <cellStyle name="Normal 2 4 2 13 3" xfId="17957"/>
    <cellStyle name="Normal 2 4 2 14" xfId="8447"/>
    <cellStyle name="Normal 2 4 2 14 2" xfId="20863"/>
    <cellStyle name="Normal 2 4 2 15" xfId="13875"/>
    <cellStyle name="Normal 2 4 2 16" xfId="13518"/>
    <cellStyle name="Normal 2 4 2 2" xfId="144"/>
    <cellStyle name="Normal 2 4 2 2 10" xfId="2332"/>
    <cellStyle name="Normal 2 4 2 2 10 2" xfId="6874"/>
    <cellStyle name="Normal 2 4 2 2 10 2 2" xfId="13033"/>
    <cellStyle name="Normal 2 4 2 2 10 2 2 2" xfId="25420"/>
    <cellStyle name="Normal 2 4 2 2 10 2 3" xfId="19300"/>
    <cellStyle name="Normal 2 4 2 2 10 3" xfId="9802"/>
    <cellStyle name="Normal 2 4 2 2 10 3 2" xfId="22205"/>
    <cellStyle name="Normal 2 4 2 2 10 4" xfId="15730"/>
    <cellStyle name="Normal 2 4 2 2 11" xfId="5527"/>
    <cellStyle name="Normal 2 4 2 2 11 2" xfId="11908"/>
    <cellStyle name="Normal 2 4 2 2 11 2 2" xfId="24296"/>
    <cellStyle name="Normal 2 4 2 2 11 3" xfId="17959"/>
    <cellStyle name="Normal 2 4 2 2 12" xfId="8449"/>
    <cellStyle name="Normal 2 4 2 2 12 2" xfId="20865"/>
    <cellStyle name="Normal 2 4 2 2 13" xfId="13897"/>
    <cellStyle name="Normal 2 4 2 2 14" xfId="13540"/>
    <cellStyle name="Normal 2 4 2 2 2" xfId="188"/>
    <cellStyle name="Normal 2 4 2 2 2 10" xfId="5528"/>
    <cellStyle name="Normal 2 4 2 2 2 10 2" xfId="11909"/>
    <cellStyle name="Normal 2 4 2 2 2 10 2 2" xfId="24297"/>
    <cellStyle name="Normal 2 4 2 2 2 10 3" xfId="17960"/>
    <cellStyle name="Normal 2 4 2 2 2 11" xfId="8450"/>
    <cellStyle name="Normal 2 4 2 2 2 11 2" xfId="20866"/>
    <cellStyle name="Normal 2 4 2 2 2 12" xfId="13941"/>
    <cellStyle name="Normal 2 4 2 2 2 13" xfId="13584"/>
    <cellStyle name="Normal 2 4 2 2 2 2" xfId="279"/>
    <cellStyle name="Normal 2 4 2 2 2 2 2" xfId="655"/>
    <cellStyle name="Normal 2 4 2 2 2 2 2 2" xfId="2335"/>
    <cellStyle name="Normal 2 4 2 2 2 2 2 2 2" xfId="6877"/>
    <cellStyle name="Normal 2 4 2 2 2 2 2 2 2 2" xfId="13036"/>
    <cellStyle name="Normal 2 4 2 2 2 2 2 2 2 2 2" xfId="25423"/>
    <cellStyle name="Normal 2 4 2 2 2 2 2 2 2 3" xfId="19303"/>
    <cellStyle name="Normal 2 4 2 2 2 2 2 2 3" xfId="9805"/>
    <cellStyle name="Normal 2 4 2 2 2 2 2 2 3 2" xfId="22208"/>
    <cellStyle name="Normal 2 4 2 2 2 2 2 2 4" xfId="15733"/>
    <cellStyle name="Normal 2 4 2 2 2 2 2 3" xfId="5530"/>
    <cellStyle name="Normal 2 4 2 2 2 2 2 3 2" xfId="10629"/>
    <cellStyle name="Normal 2 4 2 2 2 2 2 3 2 2" xfId="23030"/>
    <cellStyle name="Normal 2 4 2 2 2 2 2 3 3" xfId="17962"/>
    <cellStyle name="Normal 2 4 2 2 2 2 2 4" xfId="8452"/>
    <cellStyle name="Normal 2 4 2 2 2 2 2 4 2" xfId="20868"/>
    <cellStyle name="Normal 2 4 2 2 2 2 2 5" xfId="14385"/>
    <cellStyle name="Normal 2 4 2 2 2 2 2 6" xfId="13850"/>
    <cellStyle name="Normal 2 4 2 2 2 2 2_LNG &amp; LPG rework" xfId="30501"/>
    <cellStyle name="Normal 2 4 2 2 2 2 3" xfId="2336"/>
    <cellStyle name="Normal 2 4 2 2 2 2 3 2" xfId="5531"/>
    <cellStyle name="Normal 2 4 2 2 2 2 3 2 2" xfId="10425"/>
    <cellStyle name="Normal 2 4 2 2 2 2 3 2 2 2" xfId="22826"/>
    <cellStyle name="Normal 2 4 2 2 2 2 3 2 3" xfId="17963"/>
    <cellStyle name="Normal 2 4 2 2 2 2 3 3" xfId="10816"/>
    <cellStyle name="Normal 2 4 2 2 2 2 3 3 2" xfId="23217"/>
    <cellStyle name="Normal 2 4 2 2 2 2 3 4" xfId="8453"/>
    <cellStyle name="Normal 2 4 2 2 2 2 3 4 2" xfId="20869"/>
    <cellStyle name="Normal 2 4 2 2 2 2 3 5" xfId="15734"/>
    <cellStyle name="Normal 2 4 2 2 2 2 3_LNG &amp; LPG rework" xfId="30502"/>
    <cellStyle name="Normal 2 4 2 2 2 2 4" xfId="2337"/>
    <cellStyle name="Normal 2 4 2 2 2 2 4 2" xfId="5532"/>
    <cellStyle name="Normal 2 4 2 2 2 2 4 2 2" xfId="11911"/>
    <cellStyle name="Normal 2 4 2 2 2 2 4 2 2 2" xfId="24299"/>
    <cellStyle name="Normal 2 4 2 2 2 2 4 2 3" xfId="17964"/>
    <cellStyle name="Normal 2 4 2 2 2 2 4 3" xfId="8454"/>
    <cellStyle name="Normal 2 4 2 2 2 2 4 3 2" xfId="20870"/>
    <cellStyle name="Normal 2 4 2 2 2 2 4 4" xfId="15735"/>
    <cellStyle name="Normal 2 4 2 2 2 2 5" xfId="2334"/>
    <cellStyle name="Normal 2 4 2 2 2 2 5 2" xfId="6876"/>
    <cellStyle name="Normal 2 4 2 2 2 2 5 2 2" xfId="13035"/>
    <cellStyle name="Normal 2 4 2 2 2 2 5 2 2 2" xfId="25422"/>
    <cellStyle name="Normal 2 4 2 2 2 2 5 2 3" xfId="19302"/>
    <cellStyle name="Normal 2 4 2 2 2 2 5 3" xfId="9804"/>
    <cellStyle name="Normal 2 4 2 2 2 2 5 3 2" xfId="22207"/>
    <cellStyle name="Normal 2 4 2 2 2 2 5 4" xfId="15732"/>
    <cellStyle name="Normal 2 4 2 2 2 2 6" xfId="5529"/>
    <cellStyle name="Normal 2 4 2 2 2 2 6 2" xfId="11910"/>
    <cellStyle name="Normal 2 4 2 2 2 2 6 2 2" xfId="24298"/>
    <cellStyle name="Normal 2 4 2 2 2 2 6 3" xfId="17961"/>
    <cellStyle name="Normal 2 4 2 2 2 2 7" xfId="8451"/>
    <cellStyle name="Normal 2 4 2 2 2 2 7 2" xfId="20867"/>
    <cellStyle name="Normal 2 4 2 2 2 2 8" xfId="14030"/>
    <cellStyle name="Normal 2 4 2 2 2 2 9" xfId="13672"/>
    <cellStyle name="Normal 2 4 2 2 2 2_Alumina Prices" xfId="2338"/>
    <cellStyle name="Normal 2 4 2 2 2 3" xfId="369"/>
    <cellStyle name="Normal 2 4 2 2 2 3 2" xfId="743"/>
    <cellStyle name="Normal 2 4 2 2 2 3 2 2" xfId="4129"/>
    <cellStyle name="Normal 2 4 2 2 2 3 2 2 2" xfId="7193"/>
    <cellStyle name="Normal 2 4 2 2 2 3 2 2 2 2" xfId="13351"/>
    <cellStyle name="Normal 2 4 2 2 2 3 2 2 2 2 2" xfId="25738"/>
    <cellStyle name="Normal 2 4 2 2 2 3 2 2 2 3" xfId="19618"/>
    <cellStyle name="Normal 2 4 2 2 2 3 2 2 3" xfId="10120"/>
    <cellStyle name="Normal 2 4 2 2 2 3 2 2 3 2" xfId="22523"/>
    <cellStyle name="Normal 2 4 2 2 2 3 2 2 4" xfId="16700"/>
    <cellStyle name="Normal 2 4 2 2 2 3 2 3" xfId="6504"/>
    <cellStyle name="Normal 2 4 2 2 2 3 2 3 2" xfId="12663"/>
    <cellStyle name="Normal 2 4 2 2 2 3 2 3 2 2" xfId="25050"/>
    <cellStyle name="Normal 2 4 2 2 2 3 2 3 3" xfId="18930"/>
    <cellStyle name="Normal 2 4 2 2 2 3 2 4" xfId="9432"/>
    <cellStyle name="Normal 2 4 2 2 2 3 2 4 2" xfId="21835"/>
    <cellStyle name="Normal 2 4 2 2 2 3 2 5" xfId="14473"/>
    <cellStyle name="Normal 2 4 2 2 2 3 3" xfId="2339"/>
    <cellStyle name="Normal 2 4 2 2 2 3 3 2" xfId="6878"/>
    <cellStyle name="Normal 2 4 2 2 2 3 3 2 2" xfId="13037"/>
    <cellStyle name="Normal 2 4 2 2 2 3 3 2 2 2" xfId="25424"/>
    <cellStyle name="Normal 2 4 2 2 2 3 3 2 3" xfId="19304"/>
    <cellStyle name="Normal 2 4 2 2 2 3 3 3" xfId="9806"/>
    <cellStyle name="Normal 2 4 2 2 2 3 3 3 2" xfId="22209"/>
    <cellStyle name="Normal 2 4 2 2 2 3 3 4" xfId="15736"/>
    <cellStyle name="Normal 2 4 2 2 2 3 4" xfId="5533"/>
    <cellStyle name="Normal 2 4 2 2 2 3 4 2" xfId="11912"/>
    <cellStyle name="Normal 2 4 2 2 2 3 4 2 2" xfId="24300"/>
    <cellStyle name="Normal 2 4 2 2 2 3 4 3" xfId="17965"/>
    <cellStyle name="Normal 2 4 2 2 2 3 5" xfId="8455"/>
    <cellStyle name="Normal 2 4 2 2 2 3 5 2" xfId="20871"/>
    <cellStyle name="Normal 2 4 2 2 2 3 6" xfId="14118"/>
    <cellStyle name="Normal 2 4 2 2 2 3 7" xfId="13762"/>
    <cellStyle name="Normal 2 4 2 2 2 3_LNG &amp; LPG rework" xfId="30503"/>
    <cellStyle name="Normal 2 4 2 2 2 4" xfId="457"/>
    <cellStyle name="Normal 2 4 2 2 2 4 2" xfId="831"/>
    <cellStyle name="Normal 2 4 2 2 2 4 2 2" xfId="4215"/>
    <cellStyle name="Normal 2 4 2 2 2 4 2 2 2" xfId="7275"/>
    <cellStyle name="Normal 2 4 2 2 2 4 2 2 2 2" xfId="13433"/>
    <cellStyle name="Normal 2 4 2 2 2 4 2 2 2 2 2" xfId="25820"/>
    <cellStyle name="Normal 2 4 2 2 2 4 2 2 2 3" xfId="19700"/>
    <cellStyle name="Normal 2 4 2 2 2 4 2 2 3" xfId="10202"/>
    <cellStyle name="Normal 2 4 2 2 2 4 2 2 3 2" xfId="22605"/>
    <cellStyle name="Normal 2 4 2 2 2 4 2 2 4" xfId="16786"/>
    <cellStyle name="Normal 2 4 2 2 2 4 2 3" xfId="6590"/>
    <cellStyle name="Normal 2 4 2 2 2 4 2 3 2" xfId="12749"/>
    <cellStyle name="Normal 2 4 2 2 2 4 2 3 2 2" xfId="25136"/>
    <cellStyle name="Normal 2 4 2 2 2 4 2 3 3" xfId="19016"/>
    <cellStyle name="Normal 2 4 2 2 2 4 2 4" xfId="9518"/>
    <cellStyle name="Normal 2 4 2 2 2 4 2 4 2" xfId="21921"/>
    <cellStyle name="Normal 2 4 2 2 2 4 2 5" xfId="14561"/>
    <cellStyle name="Normal 2 4 2 2 2 4 3" xfId="2340"/>
    <cellStyle name="Normal 2 4 2 2 2 4 3 2" xfId="6879"/>
    <cellStyle name="Normal 2 4 2 2 2 4 3 2 2" xfId="13038"/>
    <cellStyle name="Normal 2 4 2 2 2 4 3 2 2 2" xfId="25425"/>
    <cellStyle name="Normal 2 4 2 2 2 4 3 2 3" xfId="19305"/>
    <cellStyle name="Normal 2 4 2 2 2 4 3 3" xfId="9807"/>
    <cellStyle name="Normal 2 4 2 2 2 4 3 3 2" xfId="22210"/>
    <cellStyle name="Normal 2 4 2 2 2 4 3 4" xfId="15737"/>
    <cellStyle name="Normal 2 4 2 2 2 4 4" xfId="5534"/>
    <cellStyle name="Normal 2 4 2 2 2 4 4 2" xfId="11913"/>
    <cellStyle name="Normal 2 4 2 2 2 4 4 2 2" xfId="24301"/>
    <cellStyle name="Normal 2 4 2 2 2 4 4 3" xfId="17966"/>
    <cellStyle name="Normal 2 4 2 2 2 4 5" xfId="8456"/>
    <cellStyle name="Normal 2 4 2 2 2 4 5 2" xfId="20872"/>
    <cellStyle name="Normal 2 4 2 2 2 4 6" xfId="14206"/>
    <cellStyle name="Normal 2 4 2 2 2 4_LNG &amp; LPG rework" xfId="30504"/>
    <cellStyle name="Normal 2 4 2 2 2 5" xfId="566"/>
    <cellStyle name="Normal 2 4 2 2 2 5 2" xfId="2341"/>
    <cellStyle name="Normal 2 4 2 2 2 5 2 2" xfId="6880"/>
    <cellStyle name="Normal 2 4 2 2 2 5 2 2 2" xfId="13039"/>
    <cellStyle name="Normal 2 4 2 2 2 5 2 2 2 2" xfId="25426"/>
    <cellStyle name="Normal 2 4 2 2 2 5 2 2 3" xfId="19306"/>
    <cellStyle name="Normal 2 4 2 2 2 5 2 3" xfId="9808"/>
    <cellStyle name="Normal 2 4 2 2 2 5 2 3 2" xfId="22211"/>
    <cellStyle name="Normal 2 4 2 2 2 5 2 4" xfId="15738"/>
    <cellStyle name="Normal 2 4 2 2 2 5 3" xfId="5535"/>
    <cellStyle name="Normal 2 4 2 2 2 5 3 2" xfId="10962"/>
    <cellStyle name="Normal 2 4 2 2 2 5 3 2 2" xfId="23363"/>
    <cellStyle name="Normal 2 4 2 2 2 5 3 3" xfId="17967"/>
    <cellStyle name="Normal 2 4 2 2 2 5 4" xfId="8457"/>
    <cellStyle name="Normal 2 4 2 2 2 5 4 2" xfId="20873"/>
    <cellStyle name="Normal 2 4 2 2 2 5 5" xfId="14297"/>
    <cellStyle name="Normal 2 4 2 2 2 5_LNG &amp; LPG rework" xfId="30505"/>
    <cellStyle name="Normal 2 4 2 2 2 6" xfId="2342"/>
    <cellStyle name="Normal 2 4 2 2 2 6 2" xfId="5536"/>
    <cellStyle name="Normal 2 4 2 2 2 6 2 2" xfId="11914"/>
    <cellStyle name="Normal 2 4 2 2 2 6 2 2 2" xfId="24302"/>
    <cellStyle name="Normal 2 4 2 2 2 6 2 3" xfId="17968"/>
    <cellStyle name="Normal 2 4 2 2 2 6 3" xfId="8458"/>
    <cellStyle name="Normal 2 4 2 2 2 6 3 2" xfId="20874"/>
    <cellStyle name="Normal 2 4 2 2 2 6 4" xfId="15739"/>
    <cellStyle name="Normal 2 4 2 2 2 7" xfId="2343"/>
    <cellStyle name="Normal 2 4 2 2 2 7 2" xfId="5537"/>
    <cellStyle name="Normal 2 4 2 2 2 7 2 2" xfId="11915"/>
    <cellStyle name="Normal 2 4 2 2 2 7 2 2 2" xfId="24303"/>
    <cellStyle name="Normal 2 4 2 2 2 7 2 3" xfId="17969"/>
    <cellStyle name="Normal 2 4 2 2 2 7 3" xfId="8459"/>
    <cellStyle name="Normal 2 4 2 2 2 7 3 2" xfId="20875"/>
    <cellStyle name="Normal 2 4 2 2 2 7 4" xfId="15740"/>
    <cellStyle name="Normal 2 4 2 2 2 8" xfId="2344"/>
    <cellStyle name="Normal 2 4 2 2 2 8 2" xfId="5538"/>
    <cellStyle name="Normal 2 4 2 2 2 8 2 2" xfId="11916"/>
    <cellStyle name="Normal 2 4 2 2 2 8 2 2 2" xfId="24304"/>
    <cellStyle name="Normal 2 4 2 2 2 8 2 3" xfId="17970"/>
    <cellStyle name="Normal 2 4 2 2 2 8 3" xfId="8460"/>
    <cellStyle name="Normal 2 4 2 2 2 8 3 2" xfId="20876"/>
    <cellStyle name="Normal 2 4 2 2 2 8 4" xfId="15741"/>
    <cellStyle name="Normal 2 4 2 2 2 9" xfId="2333"/>
    <cellStyle name="Normal 2 4 2 2 2 9 2" xfId="6875"/>
    <cellStyle name="Normal 2 4 2 2 2 9 2 2" xfId="13034"/>
    <cellStyle name="Normal 2 4 2 2 2 9 2 2 2" xfId="25421"/>
    <cellStyle name="Normal 2 4 2 2 2 9 2 3" xfId="19301"/>
    <cellStyle name="Normal 2 4 2 2 2 9 3" xfId="9803"/>
    <cellStyle name="Normal 2 4 2 2 2 9 3 2" xfId="22206"/>
    <cellStyle name="Normal 2 4 2 2 2 9 4" xfId="15731"/>
    <cellStyle name="Normal 2 4 2 2 2_Alumina Prices" xfId="2345"/>
    <cellStyle name="Normal 2 4 2 2 3" xfId="235"/>
    <cellStyle name="Normal 2 4 2 2 3 2" xfId="611"/>
    <cellStyle name="Normal 2 4 2 2 3 2 2" xfId="2347"/>
    <cellStyle name="Normal 2 4 2 2 3 2 2 2" xfId="6882"/>
    <cellStyle name="Normal 2 4 2 2 3 2 2 2 2" xfId="13041"/>
    <cellStyle name="Normal 2 4 2 2 3 2 2 2 2 2" xfId="25428"/>
    <cellStyle name="Normal 2 4 2 2 3 2 2 2 3" xfId="19308"/>
    <cellStyle name="Normal 2 4 2 2 3 2 2 3" xfId="9810"/>
    <cellStyle name="Normal 2 4 2 2 3 2 2 3 2" xfId="22213"/>
    <cellStyle name="Normal 2 4 2 2 3 2 2 4" xfId="15743"/>
    <cellStyle name="Normal 2 4 2 2 3 2 3" xfId="5540"/>
    <cellStyle name="Normal 2 4 2 2 3 2 3 2" xfId="10630"/>
    <cellStyle name="Normal 2 4 2 2 3 2 3 2 2" xfId="23031"/>
    <cellStyle name="Normal 2 4 2 2 3 2 3 3" xfId="17972"/>
    <cellStyle name="Normal 2 4 2 2 3 2 4" xfId="8462"/>
    <cellStyle name="Normal 2 4 2 2 3 2 4 2" xfId="20878"/>
    <cellStyle name="Normal 2 4 2 2 3 2 5" xfId="14341"/>
    <cellStyle name="Normal 2 4 2 2 3 2 6" xfId="13806"/>
    <cellStyle name="Normal 2 4 2 2 3 2_LNG &amp; LPG rework" xfId="30506"/>
    <cellStyle name="Normal 2 4 2 2 3 3" xfId="2348"/>
    <cellStyle name="Normal 2 4 2 2 3 3 2" xfId="5541"/>
    <cellStyle name="Normal 2 4 2 2 3 3 2 2" xfId="10426"/>
    <cellStyle name="Normal 2 4 2 2 3 3 2 2 2" xfId="22827"/>
    <cellStyle name="Normal 2 4 2 2 3 3 2 3" xfId="17973"/>
    <cellStyle name="Normal 2 4 2 2 3 3 3" xfId="10817"/>
    <cellStyle name="Normal 2 4 2 2 3 3 3 2" xfId="23218"/>
    <cellStyle name="Normal 2 4 2 2 3 3 4" xfId="8463"/>
    <cellStyle name="Normal 2 4 2 2 3 3 4 2" xfId="20879"/>
    <cellStyle name="Normal 2 4 2 2 3 3 5" xfId="15744"/>
    <cellStyle name="Normal 2 4 2 2 3 3_LNG &amp; LPG rework" xfId="30507"/>
    <cellStyle name="Normal 2 4 2 2 3 4" xfId="2349"/>
    <cellStyle name="Normal 2 4 2 2 3 4 2" xfId="5542"/>
    <cellStyle name="Normal 2 4 2 2 3 4 2 2" xfId="11918"/>
    <cellStyle name="Normal 2 4 2 2 3 4 2 2 2" xfId="24306"/>
    <cellStyle name="Normal 2 4 2 2 3 4 2 3" xfId="17974"/>
    <cellStyle name="Normal 2 4 2 2 3 4 3" xfId="8464"/>
    <cellStyle name="Normal 2 4 2 2 3 4 3 2" xfId="20880"/>
    <cellStyle name="Normal 2 4 2 2 3 4 4" xfId="15745"/>
    <cellStyle name="Normal 2 4 2 2 3 5" xfId="2346"/>
    <cellStyle name="Normal 2 4 2 2 3 5 2" xfId="6881"/>
    <cellStyle name="Normal 2 4 2 2 3 5 2 2" xfId="13040"/>
    <cellStyle name="Normal 2 4 2 2 3 5 2 2 2" xfId="25427"/>
    <cellStyle name="Normal 2 4 2 2 3 5 2 3" xfId="19307"/>
    <cellStyle name="Normal 2 4 2 2 3 5 3" xfId="9809"/>
    <cellStyle name="Normal 2 4 2 2 3 5 3 2" xfId="22212"/>
    <cellStyle name="Normal 2 4 2 2 3 5 4" xfId="15742"/>
    <cellStyle name="Normal 2 4 2 2 3 6" xfId="5539"/>
    <cellStyle name="Normal 2 4 2 2 3 6 2" xfId="11917"/>
    <cellStyle name="Normal 2 4 2 2 3 6 2 2" xfId="24305"/>
    <cellStyle name="Normal 2 4 2 2 3 6 3" xfId="17971"/>
    <cellStyle name="Normal 2 4 2 2 3 7" xfId="8461"/>
    <cellStyle name="Normal 2 4 2 2 3 7 2" xfId="20877"/>
    <cellStyle name="Normal 2 4 2 2 3 8" xfId="13986"/>
    <cellStyle name="Normal 2 4 2 2 3 9" xfId="13628"/>
    <cellStyle name="Normal 2 4 2 2 3_Alumina Prices" xfId="2350"/>
    <cellStyle name="Normal 2 4 2 2 4" xfId="325"/>
    <cellStyle name="Normal 2 4 2 2 4 2" xfId="699"/>
    <cellStyle name="Normal 2 4 2 2 4 2 2" xfId="4085"/>
    <cellStyle name="Normal 2 4 2 2 4 2 2 2" xfId="7149"/>
    <cellStyle name="Normal 2 4 2 2 4 2 2 2 2" xfId="13307"/>
    <cellStyle name="Normal 2 4 2 2 4 2 2 2 2 2" xfId="25694"/>
    <cellStyle name="Normal 2 4 2 2 4 2 2 2 3" xfId="19574"/>
    <cellStyle name="Normal 2 4 2 2 4 2 2 3" xfId="10076"/>
    <cellStyle name="Normal 2 4 2 2 4 2 2 3 2" xfId="22479"/>
    <cellStyle name="Normal 2 4 2 2 4 2 2 4" xfId="16656"/>
    <cellStyle name="Normal 2 4 2 2 4 2 3" xfId="6460"/>
    <cellStyle name="Normal 2 4 2 2 4 2 3 2" xfId="12619"/>
    <cellStyle name="Normal 2 4 2 2 4 2 3 2 2" xfId="25006"/>
    <cellStyle name="Normal 2 4 2 2 4 2 3 3" xfId="18886"/>
    <cellStyle name="Normal 2 4 2 2 4 2 4" xfId="9388"/>
    <cellStyle name="Normal 2 4 2 2 4 2 4 2" xfId="21791"/>
    <cellStyle name="Normal 2 4 2 2 4 2 5" xfId="14429"/>
    <cellStyle name="Normal 2 4 2 2 4 3" xfId="2351"/>
    <cellStyle name="Normal 2 4 2 2 4 3 2" xfId="6883"/>
    <cellStyle name="Normal 2 4 2 2 4 3 2 2" xfId="13042"/>
    <cellStyle name="Normal 2 4 2 2 4 3 2 2 2" xfId="25429"/>
    <cellStyle name="Normal 2 4 2 2 4 3 2 3" xfId="19309"/>
    <cellStyle name="Normal 2 4 2 2 4 3 3" xfId="9811"/>
    <cellStyle name="Normal 2 4 2 2 4 3 3 2" xfId="22214"/>
    <cellStyle name="Normal 2 4 2 2 4 3 4" xfId="15746"/>
    <cellStyle name="Normal 2 4 2 2 4 4" xfId="5543"/>
    <cellStyle name="Normal 2 4 2 2 4 4 2" xfId="11919"/>
    <cellStyle name="Normal 2 4 2 2 4 4 2 2" xfId="24307"/>
    <cellStyle name="Normal 2 4 2 2 4 4 3" xfId="17975"/>
    <cellStyle name="Normal 2 4 2 2 4 5" xfId="8465"/>
    <cellStyle name="Normal 2 4 2 2 4 5 2" xfId="20881"/>
    <cellStyle name="Normal 2 4 2 2 4 6" xfId="14074"/>
    <cellStyle name="Normal 2 4 2 2 4 7" xfId="13718"/>
    <cellStyle name="Normal 2 4 2 2 4_LNG &amp; LPG rework" xfId="30508"/>
    <cellStyle name="Normal 2 4 2 2 5" xfId="413"/>
    <cellStyle name="Normal 2 4 2 2 5 2" xfId="787"/>
    <cellStyle name="Normal 2 4 2 2 5 2 2" xfId="4171"/>
    <cellStyle name="Normal 2 4 2 2 5 2 2 2" xfId="7231"/>
    <cellStyle name="Normal 2 4 2 2 5 2 2 2 2" xfId="13389"/>
    <cellStyle name="Normal 2 4 2 2 5 2 2 2 2 2" xfId="25776"/>
    <cellStyle name="Normal 2 4 2 2 5 2 2 2 3" xfId="19656"/>
    <cellStyle name="Normal 2 4 2 2 5 2 2 3" xfId="10158"/>
    <cellStyle name="Normal 2 4 2 2 5 2 2 3 2" xfId="22561"/>
    <cellStyle name="Normal 2 4 2 2 5 2 2 4" xfId="16742"/>
    <cellStyle name="Normal 2 4 2 2 5 2 3" xfId="6546"/>
    <cellStyle name="Normal 2 4 2 2 5 2 3 2" xfId="12705"/>
    <cellStyle name="Normal 2 4 2 2 5 2 3 2 2" xfId="25092"/>
    <cellStyle name="Normal 2 4 2 2 5 2 3 3" xfId="18972"/>
    <cellStyle name="Normal 2 4 2 2 5 2 4" xfId="9474"/>
    <cellStyle name="Normal 2 4 2 2 5 2 4 2" xfId="21877"/>
    <cellStyle name="Normal 2 4 2 2 5 2 5" xfId="14517"/>
    <cellStyle name="Normal 2 4 2 2 5 3" xfId="2352"/>
    <cellStyle name="Normal 2 4 2 2 5 3 2" xfId="6884"/>
    <cellStyle name="Normal 2 4 2 2 5 3 2 2" xfId="13043"/>
    <cellStyle name="Normal 2 4 2 2 5 3 2 2 2" xfId="25430"/>
    <cellStyle name="Normal 2 4 2 2 5 3 2 3" xfId="19310"/>
    <cellStyle name="Normal 2 4 2 2 5 3 3" xfId="9812"/>
    <cellStyle name="Normal 2 4 2 2 5 3 3 2" xfId="22215"/>
    <cellStyle name="Normal 2 4 2 2 5 3 4" xfId="15747"/>
    <cellStyle name="Normal 2 4 2 2 5 4" xfId="5544"/>
    <cellStyle name="Normal 2 4 2 2 5 4 2" xfId="11920"/>
    <cellStyle name="Normal 2 4 2 2 5 4 2 2" xfId="24308"/>
    <cellStyle name="Normal 2 4 2 2 5 4 3" xfId="17976"/>
    <cellStyle name="Normal 2 4 2 2 5 5" xfId="8466"/>
    <cellStyle name="Normal 2 4 2 2 5 5 2" xfId="20882"/>
    <cellStyle name="Normal 2 4 2 2 5 6" xfId="14162"/>
    <cellStyle name="Normal 2 4 2 2 5_LNG &amp; LPG rework" xfId="30509"/>
    <cellStyle name="Normal 2 4 2 2 6" xfId="522"/>
    <cellStyle name="Normal 2 4 2 2 6 2" xfId="2353"/>
    <cellStyle name="Normal 2 4 2 2 6 2 2" xfId="6885"/>
    <cellStyle name="Normal 2 4 2 2 6 2 2 2" xfId="13044"/>
    <cellStyle name="Normal 2 4 2 2 6 2 2 2 2" xfId="25431"/>
    <cellStyle name="Normal 2 4 2 2 6 2 2 3" xfId="19311"/>
    <cellStyle name="Normal 2 4 2 2 6 2 3" xfId="9813"/>
    <cellStyle name="Normal 2 4 2 2 6 2 3 2" xfId="22216"/>
    <cellStyle name="Normal 2 4 2 2 6 2 4" xfId="15748"/>
    <cellStyle name="Normal 2 4 2 2 6 3" xfId="5545"/>
    <cellStyle name="Normal 2 4 2 2 6 3 2" xfId="10918"/>
    <cellStyle name="Normal 2 4 2 2 6 3 2 2" xfId="23319"/>
    <cellStyle name="Normal 2 4 2 2 6 3 3" xfId="17977"/>
    <cellStyle name="Normal 2 4 2 2 6 4" xfId="8467"/>
    <cellStyle name="Normal 2 4 2 2 6 4 2" xfId="20883"/>
    <cellStyle name="Normal 2 4 2 2 6 5" xfId="14253"/>
    <cellStyle name="Normal 2 4 2 2 6_LNG &amp; LPG rework" xfId="30510"/>
    <cellStyle name="Normal 2 4 2 2 7" xfId="2354"/>
    <cellStyle name="Normal 2 4 2 2 7 2" xfId="5546"/>
    <cellStyle name="Normal 2 4 2 2 7 2 2" xfId="11921"/>
    <cellStyle name="Normal 2 4 2 2 7 2 2 2" xfId="24309"/>
    <cellStyle name="Normal 2 4 2 2 7 2 3" xfId="17978"/>
    <cellStyle name="Normal 2 4 2 2 7 3" xfId="8468"/>
    <cellStyle name="Normal 2 4 2 2 7 3 2" xfId="20884"/>
    <cellStyle name="Normal 2 4 2 2 7 4" xfId="15749"/>
    <cellStyle name="Normal 2 4 2 2 8" xfId="2355"/>
    <cellStyle name="Normal 2 4 2 2 8 2" xfId="5547"/>
    <cellStyle name="Normal 2 4 2 2 8 2 2" xfId="11922"/>
    <cellStyle name="Normal 2 4 2 2 8 2 2 2" xfId="24310"/>
    <cellStyle name="Normal 2 4 2 2 8 2 3" xfId="17979"/>
    <cellStyle name="Normal 2 4 2 2 8 3" xfId="8469"/>
    <cellStyle name="Normal 2 4 2 2 8 3 2" xfId="20885"/>
    <cellStyle name="Normal 2 4 2 2 8 4" xfId="15750"/>
    <cellStyle name="Normal 2 4 2 2 9" xfId="2356"/>
    <cellStyle name="Normal 2 4 2 2 9 2" xfId="5548"/>
    <cellStyle name="Normal 2 4 2 2 9 2 2" xfId="11923"/>
    <cellStyle name="Normal 2 4 2 2 9 2 2 2" xfId="24311"/>
    <cellStyle name="Normal 2 4 2 2 9 2 3" xfId="17980"/>
    <cellStyle name="Normal 2 4 2 2 9 3" xfId="8470"/>
    <cellStyle name="Normal 2 4 2 2 9 3 2" xfId="20886"/>
    <cellStyle name="Normal 2 4 2 2 9 4" xfId="15751"/>
    <cellStyle name="Normal 2 4 2 2_Alumina Prices" xfId="2357"/>
    <cellStyle name="Normal 2 4 2 3" xfId="166"/>
    <cellStyle name="Normal 2 4 2 3 10" xfId="4246"/>
    <cellStyle name="Normal 2 4 2 3 10 2" xfId="26989"/>
    <cellStyle name="Normal 2 4 2 3 11" xfId="13919"/>
    <cellStyle name="Normal 2 4 2 3 12" xfId="13562"/>
    <cellStyle name="Normal 2 4 2 3 2" xfId="257"/>
    <cellStyle name="Normal 2 4 2 3 2 2" xfId="633"/>
    <cellStyle name="Normal 2 4 2 3 2 2 2" xfId="2360"/>
    <cellStyle name="Normal 2 4 2 3 2 2 2 2" xfId="6887"/>
    <cellStyle name="Normal 2 4 2 3 2 2 2 2 2" xfId="13046"/>
    <cellStyle name="Normal 2 4 2 3 2 2 2 2 2 2" xfId="25433"/>
    <cellStyle name="Normal 2 4 2 3 2 2 2 2 3" xfId="19313"/>
    <cellStyle name="Normal 2 4 2 3 2 2 2 3" xfId="9815"/>
    <cellStyle name="Normal 2 4 2 3 2 2 2 3 2" xfId="22218"/>
    <cellStyle name="Normal 2 4 2 3 2 2 2 4" xfId="15753"/>
    <cellStyle name="Normal 2 4 2 3 2 2 3" xfId="5550"/>
    <cellStyle name="Normal 2 4 2 3 2 2 3 2" xfId="10631"/>
    <cellStyle name="Normal 2 4 2 3 2 2 3 2 2" xfId="23032"/>
    <cellStyle name="Normal 2 4 2 3 2 2 3 3" xfId="17982"/>
    <cellStyle name="Normal 2 4 2 3 2 2 4" xfId="8472"/>
    <cellStyle name="Normal 2 4 2 3 2 2 4 2" xfId="20888"/>
    <cellStyle name="Normal 2 4 2 3 2 2 5" xfId="14363"/>
    <cellStyle name="Normal 2 4 2 3 2 2 6" xfId="13828"/>
    <cellStyle name="Normal 2 4 2 3 2 2_LNG &amp; LPG rework" xfId="30511"/>
    <cellStyle name="Normal 2 4 2 3 2 3" xfId="2361"/>
    <cellStyle name="Normal 2 4 2 3 2 3 2" xfId="5551"/>
    <cellStyle name="Normal 2 4 2 3 2 3 2 2" xfId="10427"/>
    <cellStyle name="Normal 2 4 2 3 2 3 2 2 2" xfId="22828"/>
    <cellStyle name="Normal 2 4 2 3 2 3 2 3" xfId="17983"/>
    <cellStyle name="Normal 2 4 2 3 2 3 3" xfId="10818"/>
    <cellStyle name="Normal 2 4 2 3 2 3 3 2" xfId="23219"/>
    <cellStyle name="Normal 2 4 2 3 2 3 4" xfId="8473"/>
    <cellStyle name="Normal 2 4 2 3 2 3 4 2" xfId="20889"/>
    <cellStyle name="Normal 2 4 2 3 2 3 5" xfId="15754"/>
    <cellStyle name="Normal 2 4 2 3 2 3_LNG &amp; LPG rework" xfId="30512"/>
    <cellStyle name="Normal 2 4 2 3 2 4" xfId="2362"/>
    <cellStyle name="Normal 2 4 2 3 2 4 2" xfId="5552"/>
    <cellStyle name="Normal 2 4 2 3 2 4 2 2" xfId="11925"/>
    <cellStyle name="Normal 2 4 2 3 2 4 2 2 2" xfId="24313"/>
    <cellStyle name="Normal 2 4 2 3 2 4 2 3" xfId="17984"/>
    <cellStyle name="Normal 2 4 2 3 2 4 3" xfId="8474"/>
    <cellStyle name="Normal 2 4 2 3 2 4 3 2" xfId="20890"/>
    <cellStyle name="Normal 2 4 2 3 2 4 4" xfId="15755"/>
    <cellStyle name="Normal 2 4 2 3 2 5" xfId="2359"/>
    <cellStyle name="Normal 2 4 2 3 2 5 2" xfId="6886"/>
    <cellStyle name="Normal 2 4 2 3 2 5 2 2" xfId="13045"/>
    <cellStyle name="Normal 2 4 2 3 2 5 2 2 2" xfId="25432"/>
    <cellStyle name="Normal 2 4 2 3 2 5 2 3" xfId="19312"/>
    <cellStyle name="Normal 2 4 2 3 2 5 3" xfId="9814"/>
    <cellStyle name="Normal 2 4 2 3 2 5 3 2" xfId="22217"/>
    <cellStyle name="Normal 2 4 2 3 2 5 4" xfId="15752"/>
    <cellStyle name="Normal 2 4 2 3 2 6" xfId="5549"/>
    <cellStyle name="Normal 2 4 2 3 2 6 2" xfId="11924"/>
    <cellStyle name="Normal 2 4 2 3 2 6 2 2" xfId="24312"/>
    <cellStyle name="Normal 2 4 2 3 2 6 3" xfId="17981"/>
    <cellStyle name="Normal 2 4 2 3 2 7" xfId="8471"/>
    <cellStyle name="Normal 2 4 2 3 2 7 2" xfId="20887"/>
    <cellStyle name="Normal 2 4 2 3 2 8" xfId="14008"/>
    <cellStyle name="Normal 2 4 2 3 2 9" xfId="13650"/>
    <cellStyle name="Normal 2 4 2 3 2_Alumina Prices" xfId="2363"/>
    <cellStyle name="Normal 2 4 2 3 3" xfId="347"/>
    <cellStyle name="Normal 2 4 2 3 3 2" xfId="721"/>
    <cellStyle name="Normal 2 4 2 3 3 2 2" xfId="4107"/>
    <cellStyle name="Normal 2 4 2 3 3 2 2 2" xfId="7171"/>
    <cellStyle name="Normal 2 4 2 3 3 2 2 2 2" xfId="13329"/>
    <cellStyle name="Normal 2 4 2 3 3 2 2 2 2 2" xfId="25716"/>
    <cellStyle name="Normal 2 4 2 3 3 2 2 2 3" xfId="19596"/>
    <cellStyle name="Normal 2 4 2 3 3 2 2 3" xfId="10098"/>
    <cellStyle name="Normal 2 4 2 3 3 2 2 3 2" xfId="22501"/>
    <cellStyle name="Normal 2 4 2 3 3 2 2 4" xfId="16678"/>
    <cellStyle name="Normal 2 4 2 3 3 2 3" xfId="6482"/>
    <cellStyle name="Normal 2 4 2 3 3 2 3 2" xfId="12641"/>
    <cellStyle name="Normal 2 4 2 3 3 2 3 2 2" xfId="25028"/>
    <cellStyle name="Normal 2 4 2 3 3 2 3 3" xfId="18908"/>
    <cellStyle name="Normal 2 4 2 3 3 2 4" xfId="9410"/>
    <cellStyle name="Normal 2 4 2 3 3 2 4 2" xfId="21813"/>
    <cellStyle name="Normal 2 4 2 3 3 2 5" xfId="14451"/>
    <cellStyle name="Normal 2 4 2 3 3 3" xfId="2364"/>
    <cellStyle name="Normal 2 4 2 3 3 3 2" xfId="6888"/>
    <cellStyle name="Normal 2 4 2 3 3 3 2 2" xfId="13047"/>
    <cellStyle name="Normal 2 4 2 3 3 3 2 2 2" xfId="25434"/>
    <cellStyle name="Normal 2 4 2 3 3 3 2 3" xfId="19314"/>
    <cellStyle name="Normal 2 4 2 3 3 3 3" xfId="9816"/>
    <cellStyle name="Normal 2 4 2 3 3 3 3 2" xfId="22219"/>
    <cellStyle name="Normal 2 4 2 3 3 3 4" xfId="15756"/>
    <cellStyle name="Normal 2 4 2 3 3 4" xfId="5553"/>
    <cellStyle name="Normal 2 4 2 3 3 4 2" xfId="11926"/>
    <cellStyle name="Normal 2 4 2 3 3 4 2 2" xfId="24314"/>
    <cellStyle name="Normal 2 4 2 3 3 4 3" xfId="17985"/>
    <cellStyle name="Normal 2 4 2 3 3 5" xfId="8475"/>
    <cellStyle name="Normal 2 4 2 3 3 5 2" xfId="20891"/>
    <cellStyle name="Normal 2 4 2 3 3 6" xfId="14096"/>
    <cellStyle name="Normal 2 4 2 3 3 7" xfId="13740"/>
    <cellStyle name="Normal 2 4 2 3 3_LNG &amp; LPG rework" xfId="30513"/>
    <cellStyle name="Normal 2 4 2 3 4" xfId="435"/>
    <cellStyle name="Normal 2 4 2 3 4 2" xfId="809"/>
    <cellStyle name="Normal 2 4 2 3 4 2 2" xfId="4193"/>
    <cellStyle name="Normal 2 4 2 3 4 2 2 2" xfId="7253"/>
    <cellStyle name="Normal 2 4 2 3 4 2 2 2 2" xfId="13411"/>
    <cellStyle name="Normal 2 4 2 3 4 2 2 2 2 2" xfId="25798"/>
    <cellStyle name="Normal 2 4 2 3 4 2 2 2 3" xfId="19678"/>
    <cellStyle name="Normal 2 4 2 3 4 2 2 3" xfId="10180"/>
    <cellStyle name="Normal 2 4 2 3 4 2 2 3 2" xfId="22583"/>
    <cellStyle name="Normal 2 4 2 3 4 2 2 4" xfId="16764"/>
    <cellStyle name="Normal 2 4 2 3 4 2 3" xfId="6568"/>
    <cellStyle name="Normal 2 4 2 3 4 2 3 2" xfId="12727"/>
    <cellStyle name="Normal 2 4 2 3 4 2 3 2 2" xfId="25114"/>
    <cellStyle name="Normal 2 4 2 3 4 2 3 3" xfId="18994"/>
    <cellStyle name="Normal 2 4 2 3 4 2 4" xfId="9496"/>
    <cellStyle name="Normal 2 4 2 3 4 2 4 2" xfId="21899"/>
    <cellStyle name="Normal 2 4 2 3 4 2 5" xfId="14539"/>
    <cellStyle name="Normal 2 4 2 3 4 3" xfId="2365"/>
    <cellStyle name="Normal 2 4 2 3 4 3 2" xfId="6889"/>
    <cellStyle name="Normal 2 4 2 3 4 3 2 2" xfId="13048"/>
    <cellStyle name="Normal 2 4 2 3 4 3 2 2 2" xfId="25435"/>
    <cellStyle name="Normal 2 4 2 3 4 3 2 3" xfId="19315"/>
    <cellStyle name="Normal 2 4 2 3 4 3 3" xfId="9817"/>
    <cellStyle name="Normal 2 4 2 3 4 3 3 2" xfId="22220"/>
    <cellStyle name="Normal 2 4 2 3 4 3 4" xfId="15757"/>
    <cellStyle name="Normal 2 4 2 3 4 4" xfId="5554"/>
    <cellStyle name="Normal 2 4 2 3 4 4 2" xfId="11927"/>
    <cellStyle name="Normal 2 4 2 3 4 4 2 2" xfId="24315"/>
    <cellStyle name="Normal 2 4 2 3 4 4 3" xfId="17986"/>
    <cellStyle name="Normal 2 4 2 3 4 5" xfId="8476"/>
    <cellStyle name="Normal 2 4 2 3 4 5 2" xfId="20892"/>
    <cellStyle name="Normal 2 4 2 3 4 6" xfId="14184"/>
    <cellStyle name="Normal 2 4 2 3 4_LNG &amp; LPG rework" xfId="30514"/>
    <cellStyle name="Normal 2 4 2 3 5" xfId="544"/>
    <cellStyle name="Normal 2 4 2 3 5 2" xfId="2366"/>
    <cellStyle name="Normal 2 4 2 3 5 2 2" xfId="6890"/>
    <cellStyle name="Normal 2 4 2 3 5 2 2 2" xfId="13049"/>
    <cellStyle name="Normal 2 4 2 3 5 2 2 2 2" xfId="25436"/>
    <cellStyle name="Normal 2 4 2 3 5 2 2 3" xfId="19316"/>
    <cellStyle name="Normal 2 4 2 3 5 2 3" xfId="9818"/>
    <cellStyle name="Normal 2 4 2 3 5 2 3 2" xfId="22221"/>
    <cellStyle name="Normal 2 4 2 3 5 2 4" xfId="15758"/>
    <cellStyle name="Normal 2 4 2 3 5 3" xfId="5555"/>
    <cellStyle name="Normal 2 4 2 3 5 3 2" xfId="10940"/>
    <cellStyle name="Normal 2 4 2 3 5 3 2 2" xfId="23341"/>
    <cellStyle name="Normal 2 4 2 3 5 3 3" xfId="17987"/>
    <cellStyle name="Normal 2 4 2 3 5 4" xfId="8477"/>
    <cellStyle name="Normal 2 4 2 3 5 4 2" xfId="20893"/>
    <cellStyle name="Normal 2 4 2 3 5 5" xfId="14275"/>
    <cellStyle name="Normal 2 4 2 3 5_LNG &amp; LPG rework" xfId="30515"/>
    <cellStyle name="Normal 2 4 2 3 6" xfId="2367"/>
    <cellStyle name="Normal 2 4 2 3 6 2" xfId="5556"/>
    <cellStyle name="Normal 2 4 2 3 6 2 2" xfId="11928"/>
    <cellStyle name="Normal 2 4 2 3 6 2 2 2" xfId="24316"/>
    <cellStyle name="Normal 2 4 2 3 6 2 3" xfId="17988"/>
    <cellStyle name="Normal 2 4 2 3 6 3" xfId="8478"/>
    <cellStyle name="Normal 2 4 2 3 6 3 2" xfId="20894"/>
    <cellStyle name="Normal 2 4 2 3 6 4" xfId="15759"/>
    <cellStyle name="Normal 2 4 2 3 7" xfId="2368"/>
    <cellStyle name="Normal 2 4 2 3 7 2" xfId="5557"/>
    <cellStyle name="Normal 2 4 2 3 7 2 2" xfId="11929"/>
    <cellStyle name="Normal 2 4 2 3 7 2 2 2" xfId="24317"/>
    <cellStyle name="Normal 2 4 2 3 7 2 3" xfId="17989"/>
    <cellStyle name="Normal 2 4 2 3 7 3" xfId="8479"/>
    <cellStyle name="Normal 2 4 2 3 7 3 2" xfId="20895"/>
    <cellStyle name="Normal 2 4 2 3 7 4" xfId="15760"/>
    <cellStyle name="Normal 2 4 2 3 8" xfId="2369"/>
    <cellStyle name="Normal 2 4 2 3 8 2" xfId="5558"/>
    <cellStyle name="Normal 2 4 2 3 8 2 2" xfId="11930"/>
    <cellStyle name="Normal 2 4 2 3 8 2 2 2" xfId="24318"/>
    <cellStyle name="Normal 2 4 2 3 8 2 3" xfId="17990"/>
    <cellStyle name="Normal 2 4 2 3 8 3" xfId="8480"/>
    <cellStyle name="Normal 2 4 2 3 8 3 2" xfId="20896"/>
    <cellStyle name="Normal 2 4 2 3 8 4" xfId="15761"/>
    <cellStyle name="Normal 2 4 2 3 9" xfId="2358"/>
    <cellStyle name="Normal 2 4 2 3 9 2" xfId="26990"/>
    <cellStyle name="Normal 2 4 2 3_Alumina - Quantity and Value" xfId="4011"/>
    <cellStyle name="Normal 2 4 2 4" xfId="213"/>
    <cellStyle name="Normal 2 4 2 4 2" xfId="589"/>
    <cellStyle name="Normal 2 4 2 4 2 2" xfId="2371"/>
    <cellStyle name="Normal 2 4 2 4 2 2 2" xfId="6892"/>
    <cellStyle name="Normal 2 4 2 4 2 2 2 2" xfId="13051"/>
    <cellStyle name="Normal 2 4 2 4 2 2 2 2 2" xfId="25438"/>
    <cellStyle name="Normal 2 4 2 4 2 2 2 3" xfId="19318"/>
    <cellStyle name="Normal 2 4 2 4 2 2 3" xfId="9820"/>
    <cellStyle name="Normal 2 4 2 4 2 2 3 2" xfId="22223"/>
    <cellStyle name="Normal 2 4 2 4 2 2 4" xfId="15763"/>
    <cellStyle name="Normal 2 4 2 4 2 3" xfId="5560"/>
    <cellStyle name="Normal 2 4 2 4 2 3 2" xfId="10632"/>
    <cellStyle name="Normal 2 4 2 4 2 3 2 2" xfId="23033"/>
    <cellStyle name="Normal 2 4 2 4 2 3 3" xfId="17992"/>
    <cellStyle name="Normal 2 4 2 4 2 4" xfId="8482"/>
    <cellStyle name="Normal 2 4 2 4 2 4 2" xfId="20898"/>
    <cellStyle name="Normal 2 4 2 4 2 5" xfId="14319"/>
    <cellStyle name="Normal 2 4 2 4 2 6" xfId="13784"/>
    <cellStyle name="Normal 2 4 2 4 2_LNG &amp; LPG rework" xfId="30516"/>
    <cellStyle name="Normal 2 4 2 4 3" xfId="2372"/>
    <cellStyle name="Normal 2 4 2 4 3 2" xfId="5561"/>
    <cellStyle name="Normal 2 4 2 4 3 2 2" xfId="10428"/>
    <cellStyle name="Normal 2 4 2 4 3 2 2 2" xfId="22829"/>
    <cellStyle name="Normal 2 4 2 4 3 2 3" xfId="17993"/>
    <cellStyle name="Normal 2 4 2 4 3 3" xfId="10819"/>
    <cellStyle name="Normal 2 4 2 4 3 3 2" xfId="23220"/>
    <cellStyle name="Normal 2 4 2 4 3 4" xfId="8483"/>
    <cellStyle name="Normal 2 4 2 4 3 4 2" xfId="20899"/>
    <cellStyle name="Normal 2 4 2 4 3 5" xfId="15764"/>
    <cellStyle name="Normal 2 4 2 4 3_LNG &amp; LPG rework" xfId="30517"/>
    <cellStyle name="Normal 2 4 2 4 4" xfId="2373"/>
    <cellStyle name="Normal 2 4 2 4 4 2" xfId="5562"/>
    <cellStyle name="Normal 2 4 2 4 4 2 2" xfId="11932"/>
    <cellStyle name="Normal 2 4 2 4 4 2 2 2" xfId="24320"/>
    <cellStyle name="Normal 2 4 2 4 4 2 3" xfId="17994"/>
    <cellStyle name="Normal 2 4 2 4 4 3" xfId="8484"/>
    <cellStyle name="Normal 2 4 2 4 4 3 2" xfId="20900"/>
    <cellStyle name="Normal 2 4 2 4 4 4" xfId="15765"/>
    <cellStyle name="Normal 2 4 2 4 5" xfId="2370"/>
    <cellStyle name="Normal 2 4 2 4 5 2" xfId="6891"/>
    <cellStyle name="Normal 2 4 2 4 5 2 2" xfId="13050"/>
    <cellStyle name="Normal 2 4 2 4 5 2 2 2" xfId="25437"/>
    <cellStyle name="Normal 2 4 2 4 5 2 3" xfId="19317"/>
    <cellStyle name="Normal 2 4 2 4 5 3" xfId="9819"/>
    <cellStyle name="Normal 2 4 2 4 5 3 2" xfId="22222"/>
    <cellStyle name="Normal 2 4 2 4 5 4" xfId="15762"/>
    <cellStyle name="Normal 2 4 2 4 6" xfId="5559"/>
    <cellStyle name="Normal 2 4 2 4 6 2" xfId="11931"/>
    <cellStyle name="Normal 2 4 2 4 6 2 2" xfId="24319"/>
    <cellStyle name="Normal 2 4 2 4 6 3" xfId="17991"/>
    <cellStyle name="Normal 2 4 2 4 7" xfId="8481"/>
    <cellStyle name="Normal 2 4 2 4 7 2" xfId="20897"/>
    <cellStyle name="Normal 2 4 2 4 8" xfId="13964"/>
    <cellStyle name="Normal 2 4 2 4 9" xfId="13606"/>
    <cellStyle name="Normal 2 4 2 4_Alumina Prices" xfId="2374"/>
    <cellStyle name="Normal 2 4 2 5" xfId="303"/>
    <cellStyle name="Normal 2 4 2 5 2" xfId="677"/>
    <cellStyle name="Normal 2 4 2 5 2 2" xfId="3540"/>
    <cellStyle name="Normal 2 4 2 5 2 2 2" xfId="7116"/>
    <cellStyle name="Normal 2 4 2 5 2 2 2 2" xfId="13274"/>
    <cellStyle name="Normal 2 4 2 5 2 2 2 2 2" xfId="25661"/>
    <cellStyle name="Normal 2 4 2 5 2 2 2 3" xfId="19541"/>
    <cellStyle name="Normal 2 4 2 5 2 2 3" xfId="10043"/>
    <cellStyle name="Normal 2 4 2 5 2 2 3 2" xfId="22446"/>
    <cellStyle name="Normal 2 4 2 5 2 2 4" xfId="16592"/>
    <cellStyle name="Normal 2 4 2 5 2 3" xfId="6392"/>
    <cellStyle name="Normal 2 4 2 5 2 3 2" xfId="12555"/>
    <cellStyle name="Normal 2 4 2 5 2 3 2 2" xfId="24942"/>
    <cellStyle name="Normal 2 4 2 5 2 3 3" xfId="18822"/>
    <cellStyle name="Normal 2 4 2 5 2 4" xfId="9317"/>
    <cellStyle name="Normal 2 4 2 5 2 4 2" xfId="21727"/>
    <cellStyle name="Normal 2 4 2 5 2 5" xfId="14407"/>
    <cellStyle name="Normal 2 4 2 5 3" xfId="2375"/>
    <cellStyle name="Normal 2 4 2 5 3 2" xfId="10896"/>
    <cellStyle name="Normal 2 4 2 5 3 2 2" xfId="23297"/>
    <cellStyle name="Normal 2 4 2 5 4" xfId="14052"/>
    <cellStyle name="Normal 2 4 2 5 5" xfId="13696"/>
    <cellStyle name="Normal 2 4 2 5 6" xfId="26991"/>
    <cellStyle name="Normal 2 4 2 5_LNG &amp; LPG rework" xfId="30518"/>
    <cellStyle name="Normal 2 4 2 6" xfId="391"/>
    <cellStyle name="Normal 2 4 2 6 2" xfId="765"/>
    <cellStyle name="Normal 2 4 2 6 2 2" xfId="4149"/>
    <cellStyle name="Normal 2 4 2 6 2 2 2" xfId="7209"/>
    <cellStyle name="Normal 2 4 2 6 2 2 2 2" xfId="13367"/>
    <cellStyle name="Normal 2 4 2 6 2 2 2 2 2" xfId="25754"/>
    <cellStyle name="Normal 2 4 2 6 2 2 2 3" xfId="19634"/>
    <cellStyle name="Normal 2 4 2 6 2 2 3" xfId="10136"/>
    <cellStyle name="Normal 2 4 2 6 2 2 3 2" xfId="22539"/>
    <cellStyle name="Normal 2 4 2 6 2 2 4" xfId="16720"/>
    <cellStyle name="Normal 2 4 2 6 2 3" xfId="6524"/>
    <cellStyle name="Normal 2 4 2 6 2 3 2" xfId="12683"/>
    <cellStyle name="Normal 2 4 2 6 2 3 2 2" xfId="25070"/>
    <cellStyle name="Normal 2 4 2 6 2 3 3" xfId="18950"/>
    <cellStyle name="Normal 2 4 2 6 2 4" xfId="9452"/>
    <cellStyle name="Normal 2 4 2 6 2 4 2" xfId="21855"/>
    <cellStyle name="Normal 2 4 2 6 2 5" xfId="14495"/>
    <cellStyle name="Normal 2 4 2 6 3" xfId="4040"/>
    <cellStyle name="Normal 2 4 2 6 3 2" xfId="6425"/>
    <cellStyle name="Normal 2 4 2 6 3 2 2" xfId="12584"/>
    <cellStyle name="Normal 2 4 2 6 3 2 2 2" xfId="24971"/>
    <cellStyle name="Normal 2 4 2 6 3 2 3" xfId="18851"/>
    <cellStyle name="Normal 2 4 2 6 3 3" xfId="9353"/>
    <cellStyle name="Normal 2 4 2 6 3 3 2" xfId="21756"/>
    <cellStyle name="Normal 2 4 2 6 3 4" xfId="16621"/>
    <cellStyle name="Normal 2 4 2 6 4" xfId="2376"/>
    <cellStyle name="Normal 2 4 2 6 5" xfId="14140"/>
    <cellStyle name="Normal 2 4 2 7" xfId="500"/>
    <cellStyle name="Normal 2 4 2 7 2" xfId="4052"/>
    <cellStyle name="Normal 2 4 2 7 2 2" xfId="6427"/>
    <cellStyle name="Normal 2 4 2 7 2 2 2" xfId="12586"/>
    <cellStyle name="Normal 2 4 2 7 2 2 2 2" xfId="24973"/>
    <cellStyle name="Normal 2 4 2 7 2 2 3" xfId="18853"/>
    <cellStyle name="Normal 2 4 2 7 2 3" xfId="9355"/>
    <cellStyle name="Normal 2 4 2 7 2 3 2" xfId="21758"/>
    <cellStyle name="Normal 2 4 2 7 2 4" xfId="16623"/>
    <cellStyle name="Normal 2 4 2 7 3" xfId="2377"/>
    <cellStyle name="Normal 2 4 2 7 4" xfId="14231"/>
    <cellStyle name="Normal 2 4 2 8" xfId="2378"/>
    <cellStyle name="Normal 2 4 2 9" xfId="2379"/>
    <cellStyle name="Normal 2 4 2_Alumina Prices" xfId="2380"/>
    <cellStyle name="Normal 2 4 20" xfId="13862"/>
    <cellStyle name="Normal 2 4 21" xfId="13505"/>
    <cellStyle name="Normal 2 4 3" xfId="131"/>
    <cellStyle name="Normal 2 4 3 10" xfId="2381"/>
    <cellStyle name="Normal 2 4 3 10 2" xfId="6893"/>
    <cellStyle name="Normal 2 4 3 10 2 2" xfId="13052"/>
    <cellStyle name="Normal 2 4 3 10 2 2 2" xfId="25439"/>
    <cellStyle name="Normal 2 4 3 10 2 3" xfId="19319"/>
    <cellStyle name="Normal 2 4 3 10 3" xfId="9821"/>
    <cellStyle name="Normal 2 4 3 10 3 2" xfId="22224"/>
    <cellStyle name="Normal 2 4 3 10 4" xfId="15766"/>
    <cellStyle name="Normal 2 4 3 11" xfId="5563"/>
    <cellStyle name="Normal 2 4 3 11 2" xfId="11933"/>
    <cellStyle name="Normal 2 4 3 11 2 2" xfId="24321"/>
    <cellStyle name="Normal 2 4 3 11 3" xfId="17995"/>
    <cellStyle name="Normal 2 4 3 12" xfId="8485"/>
    <cellStyle name="Normal 2 4 3 12 2" xfId="20901"/>
    <cellStyle name="Normal 2 4 3 13" xfId="13884"/>
    <cellStyle name="Normal 2 4 3 14" xfId="13527"/>
    <cellStyle name="Normal 2 4 3 2" xfId="175"/>
    <cellStyle name="Normal 2 4 3 2 10" xfId="5564"/>
    <cellStyle name="Normal 2 4 3 2 10 2" xfId="11934"/>
    <cellStyle name="Normal 2 4 3 2 10 2 2" xfId="24322"/>
    <cellStyle name="Normal 2 4 3 2 10 3" xfId="17996"/>
    <cellStyle name="Normal 2 4 3 2 11" xfId="8486"/>
    <cellStyle name="Normal 2 4 3 2 11 2" xfId="20902"/>
    <cellStyle name="Normal 2 4 3 2 12" xfId="13928"/>
    <cellStyle name="Normal 2 4 3 2 13" xfId="13571"/>
    <cellStyle name="Normal 2 4 3 2 2" xfId="266"/>
    <cellStyle name="Normal 2 4 3 2 2 2" xfId="642"/>
    <cellStyle name="Normal 2 4 3 2 2 2 2" xfId="2384"/>
    <cellStyle name="Normal 2 4 3 2 2 2 2 2" xfId="6896"/>
    <cellStyle name="Normal 2 4 3 2 2 2 2 2 2" xfId="13055"/>
    <cellStyle name="Normal 2 4 3 2 2 2 2 2 2 2" xfId="25442"/>
    <cellStyle name="Normal 2 4 3 2 2 2 2 2 3" xfId="19322"/>
    <cellStyle name="Normal 2 4 3 2 2 2 2 3" xfId="9824"/>
    <cellStyle name="Normal 2 4 3 2 2 2 2 3 2" xfId="22227"/>
    <cellStyle name="Normal 2 4 3 2 2 2 2 4" xfId="15769"/>
    <cellStyle name="Normal 2 4 3 2 2 2 3" xfId="5566"/>
    <cellStyle name="Normal 2 4 3 2 2 2 3 2" xfId="10633"/>
    <cellStyle name="Normal 2 4 3 2 2 2 3 2 2" xfId="23034"/>
    <cellStyle name="Normal 2 4 3 2 2 2 3 3" xfId="17998"/>
    <cellStyle name="Normal 2 4 3 2 2 2 4" xfId="8488"/>
    <cellStyle name="Normal 2 4 3 2 2 2 4 2" xfId="20904"/>
    <cellStyle name="Normal 2 4 3 2 2 2 5" xfId="14372"/>
    <cellStyle name="Normal 2 4 3 2 2 2 6" xfId="13837"/>
    <cellStyle name="Normal 2 4 3 2 2 2_LNG &amp; LPG rework" xfId="30519"/>
    <cellStyle name="Normal 2 4 3 2 2 3" xfId="2385"/>
    <cellStyle name="Normal 2 4 3 2 2 3 2" xfId="5567"/>
    <cellStyle name="Normal 2 4 3 2 2 3 2 2" xfId="10429"/>
    <cellStyle name="Normal 2 4 3 2 2 3 2 2 2" xfId="22830"/>
    <cellStyle name="Normal 2 4 3 2 2 3 2 3" xfId="17999"/>
    <cellStyle name="Normal 2 4 3 2 2 3 3" xfId="10820"/>
    <cellStyle name="Normal 2 4 3 2 2 3 3 2" xfId="23221"/>
    <cellStyle name="Normal 2 4 3 2 2 3 4" xfId="8489"/>
    <cellStyle name="Normal 2 4 3 2 2 3 4 2" xfId="20905"/>
    <cellStyle name="Normal 2 4 3 2 2 3 5" xfId="15770"/>
    <cellStyle name="Normal 2 4 3 2 2 3_LNG &amp; LPG rework" xfId="30520"/>
    <cellStyle name="Normal 2 4 3 2 2 4" xfId="2386"/>
    <cellStyle name="Normal 2 4 3 2 2 4 2" xfId="5568"/>
    <cellStyle name="Normal 2 4 3 2 2 4 2 2" xfId="11936"/>
    <cellStyle name="Normal 2 4 3 2 2 4 2 2 2" xfId="24324"/>
    <cellStyle name="Normal 2 4 3 2 2 4 2 3" xfId="18000"/>
    <cellStyle name="Normal 2 4 3 2 2 4 3" xfId="8490"/>
    <cellStyle name="Normal 2 4 3 2 2 4 3 2" xfId="20906"/>
    <cellStyle name="Normal 2 4 3 2 2 4 4" xfId="15771"/>
    <cellStyle name="Normal 2 4 3 2 2 5" xfId="2383"/>
    <cellStyle name="Normal 2 4 3 2 2 5 2" xfId="6895"/>
    <cellStyle name="Normal 2 4 3 2 2 5 2 2" xfId="13054"/>
    <cellStyle name="Normal 2 4 3 2 2 5 2 2 2" xfId="25441"/>
    <cellStyle name="Normal 2 4 3 2 2 5 2 3" xfId="19321"/>
    <cellStyle name="Normal 2 4 3 2 2 5 3" xfId="9823"/>
    <cellStyle name="Normal 2 4 3 2 2 5 3 2" xfId="22226"/>
    <cellStyle name="Normal 2 4 3 2 2 5 4" xfId="15768"/>
    <cellStyle name="Normal 2 4 3 2 2 6" xfId="5565"/>
    <cellStyle name="Normal 2 4 3 2 2 6 2" xfId="11935"/>
    <cellStyle name="Normal 2 4 3 2 2 6 2 2" xfId="24323"/>
    <cellStyle name="Normal 2 4 3 2 2 6 3" xfId="17997"/>
    <cellStyle name="Normal 2 4 3 2 2 7" xfId="8487"/>
    <cellStyle name="Normal 2 4 3 2 2 7 2" xfId="20903"/>
    <cellStyle name="Normal 2 4 3 2 2 8" xfId="14017"/>
    <cellStyle name="Normal 2 4 3 2 2 9" xfId="13659"/>
    <cellStyle name="Normal 2 4 3 2 2_Alumina Prices" xfId="2387"/>
    <cellStyle name="Normal 2 4 3 2 3" xfId="356"/>
    <cellStyle name="Normal 2 4 3 2 3 2" xfId="730"/>
    <cellStyle name="Normal 2 4 3 2 3 2 2" xfId="4116"/>
    <cellStyle name="Normal 2 4 3 2 3 2 2 2" xfId="7180"/>
    <cellStyle name="Normal 2 4 3 2 3 2 2 2 2" xfId="13338"/>
    <cellStyle name="Normal 2 4 3 2 3 2 2 2 2 2" xfId="25725"/>
    <cellStyle name="Normal 2 4 3 2 3 2 2 2 3" xfId="19605"/>
    <cellStyle name="Normal 2 4 3 2 3 2 2 3" xfId="10107"/>
    <cellStyle name="Normal 2 4 3 2 3 2 2 3 2" xfId="22510"/>
    <cellStyle name="Normal 2 4 3 2 3 2 2 4" xfId="16687"/>
    <cellStyle name="Normal 2 4 3 2 3 2 3" xfId="6491"/>
    <cellStyle name="Normal 2 4 3 2 3 2 3 2" xfId="12650"/>
    <cellStyle name="Normal 2 4 3 2 3 2 3 2 2" xfId="25037"/>
    <cellStyle name="Normal 2 4 3 2 3 2 3 3" xfId="18917"/>
    <cellStyle name="Normal 2 4 3 2 3 2 4" xfId="9419"/>
    <cellStyle name="Normal 2 4 3 2 3 2 4 2" xfId="21822"/>
    <cellStyle name="Normal 2 4 3 2 3 2 5" xfId="14460"/>
    <cellStyle name="Normal 2 4 3 2 3 3" xfId="2388"/>
    <cellStyle name="Normal 2 4 3 2 3 3 2" xfId="6897"/>
    <cellStyle name="Normal 2 4 3 2 3 3 2 2" xfId="13056"/>
    <cellStyle name="Normal 2 4 3 2 3 3 2 2 2" xfId="25443"/>
    <cellStyle name="Normal 2 4 3 2 3 3 2 3" xfId="19323"/>
    <cellStyle name="Normal 2 4 3 2 3 3 3" xfId="9825"/>
    <cellStyle name="Normal 2 4 3 2 3 3 3 2" xfId="22228"/>
    <cellStyle name="Normal 2 4 3 2 3 3 4" xfId="15772"/>
    <cellStyle name="Normal 2 4 3 2 3 4" xfId="5569"/>
    <cellStyle name="Normal 2 4 3 2 3 4 2" xfId="11937"/>
    <cellStyle name="Normal 2 4 3 2 3 4 2 2" xfId="24325"/>
    <cellStyle name="Normal 2 4 3 2 3 4 3" xfId="18001"/>
    <cellStyle name="Normal 2 4 3 2 3 5" xfId="8491"/>
    <cellStyle name="Normal 2 4 3 2 3 5 2" xfId="20907"/>
    <cellStyle name="Normal 2 4 3 2 3 6" xfId="14105"/>
    <cellStyle name="Normal 2 4 3 2 3 7" xfId="13749"/>
    <cellStyle name="Normal 2 4 3 2 3_LNG &amp; LPG rework" xfId="30521"/>
    <cellStyle name="Normal 2 4 3 2 4" xfId="444"/>
    <cellStyle name="Normal 2 4 3 2 4 2" xfId="818"/>
    <cellStyle name="Normal 2 4 3 2 4 2 2" xfId="4202"/>
    <cellStyle name="Normal 2 4 3 2 4 2 2 2" xfId="7262"/>
    <cellStyle name="Normal 2 4 3 2 4 2 2 2 2" xfId="13420"/>
    <cellStyle name="Normal 2 4 3 2 4 2 2 2 2 2" xfId="25807"/>
    <cellStyle name="Normal 2 4 3 2 4 2 2 2 3" xfId="19687"/>
    <cellStyle name="Normal 2 4 3 2 4 2 2 3" xfId="10189"/>
    <cellStyle name="Normal 2 4 3 2 4 2 2 3 2" xfId="22592"/>
    <cellStyle name="Normal 2 4 3 2 4 2 2 4" xfId="16773"/>
    <cellStyle name="Normal 2 4 3 2 4 2 3" xfId="6577"/>
    <cellStyle name="Normal 2 4 3 2 4 2 3 2" xfId="12736"/>
    <cellStyle name="Normal 2 4 3 2 4 2 3 2 2" xfId="25123"/>
    <cellStyle name="Normal 2 4 3 2 4 2 3 3" xfId="19003"/>
    <cellStyle name="Normal 2 4 3 2 4 2 4" xfId="9505"/>
    <cellStyle name="Normal 2 4 3 2 4 2 4 2" xfId="21908"/>
    <cellStyle name="Normal 2 4 3 2 4 2 5" xfId="14548"/>
    <cellStyle name="Normal 2 4 3 2 4 3" xfId="2389"/>
    <cellStyle name="Normal 2 4 3 2 4 3 2" xfId="6898"/>
    <cellStyle name="Normal 2 4 3 2 4 3 2 2" xfId="13057"/>
    <cellStyle name="Normal 2 4 3 2 4 3 2 2 2" xfId="25444"/>
    <cellStyle name="Normal 2 4 3 2 4 3 2 3" xfId="19324"/>
    <cellStyle name="Normal 2 4 3 2 4 3 3" xfId="9826"/>
    <cellStyle name="Normal 2 4 3 2 4 3 3 2" xfId="22229"/>
    <cellStyle name="Normal 2 4 3 2 4 3 4" xfId="15773"/>
    <cellStyle name="Normal 2 4 3 2 4 4" xfId="5570"/>
    <cellStyle name="Normal 2 4 3 2 4 4 2" xfId="11938"/>
    <cellStyle name="Normal 2 4 3 2 4 4 2 2" xfId="24326"/>
    <cellStyle name="Normal 2 4 3 2 4 4 3" xfId="18002"/>
    <cellStyle name="Normal 2 4 3 2 4 5" xfId="8492"/>
    <cellStyle name="Normal 2 4 3 2 4 5 2" xfId="20908"/>
    <cellStyle name="Normal 2 4 3 2 4 6" xfId="14193"/>
    <cellStyle name="Normal 2 4 3 2 4_LNG &amp; LPG rework" xfId="30522"/>
    <cellStyle name="Normal 2 4 3 2 5" xfId="553"/>
    <cellStyle name="Normal 2 4 3 2 5 2" xfId="2390"/>
    <cellStyle name="Normal 2 4 3 2 5 2 2" xfId="6899"/>
    <cellStyle name="Normal 2 4 3 2 5 2 2 2" xfId="13058"/>
    <cellStyle name="Normal 2 4 3 2 5 2 2 2 2" xfId="25445"/>
    <cellStyle name="Normal 2 4 3 2 5 2 2 3" xfId="19325"/>
    <cellStyle name="Normal 2 4 3 2 5 2 3" xfId="9827"/>
    <cellStyle name="Normal 2 4 3 2 5 2 3 2" xfId="22230"/>
    <cellStyle name="Normal 2 4 3 2 5 2 4" xfId="15774"/>
    <cellStyle name="Normal 2 4 3 2 5 3" xfId="5571"/>
    <cellStyle name="Normal 2 4 3 2 5 3 2" xfId="10949"/>
    <cellStyle name="Normal 2 4 3 2 5 3 2 2" xfId="23350"/>
    <cellStyle name="Normal 2 4 3 2 5 3 3" xfId="18003"/>
    <cellStyle name="Normal 2 4 3 2 5 4" xfId="8493"/>
    <cellStyle name="Normal 2 4 3 2 5 4 2" xfId="20909"/>
    <cellStyle name="Normal 2 4 3 2 5 5" xfId="14284"/>
    <cellStyle name="Normal 2 4 3 2 5_LNG &amp; LPG rework" xfId="30523"/>
    <cellStyle name="Normal 2 4 3 2 6" xfId="2391"/>
    <cellStyle name="Normal 2 4 3 2 6 2" xfId="5572"/>
    <cellStyle name="Normal 2 4 3 2 6 2 2" xfId="11939"/>
    <cellStyle name="Normal 2 4 3 2 6 2 2 2" xfId="24327"/>
    <cellStyle name="Normal 2 4 3 2 6 2 3" xfId="18004"/>
    <cellStyle name="Normal 2 4 3 2 6 3" xfId="8494"/>
    <cellStyle name="Normal 2 4 3 2 6 3 2" xfId="20910"/>
    <cellStyle name="Normal 2 4 3 2 6 4" xfId="15775"/>
    <cellStyle name="Normal 2 4 3 2 7" xfId="2392"/>
    <cellStyle name="Normal 2 4 3 2 7 2" xfId="5573"/>
    <cellStyle name="Normal 2 4 3 2 7 2 2" xfId="11940"/>
    <cellStyle name="Normal 2 4 3 2 7 2 2 2" xfId="24328"/>
    <cellStyle name="Normal 2 4 3 2 7 2 3" xfId="18005"/>
    <cellStyle name="Normal 2 4 3 2 7 3" xfId="8495"/>
    <cellStyle name="Normal 2 4 3 2 7 3 2" xfId="20911"/>
    <cellStyle name="Normal 2 4 3 2 7 4" xfId="15776"/>
    <cellStyle name="Normal 2 4 3 2 8" xfId="2393"/>
    <cellStyle name="Normal 2 4 3 2 8 2" xfId="5574"/>
    <cellStyle name="Normal 2 4 3 2 8 2 2" xfId="11941"/>
    <cellStyle name="Normal 2 4 3 2 8 2 2 2" xfId="24329"/>
    <cellStyle name="Normal 2 4 3 2 8 2 3" xfId="18006"/>
    <cellStyle name="Normal 2 4 3 2 8 3" xfId="8496"/>
    <cellStyle name="Normal 2 4 3 2 8 3 2" xfId="20912"/>
    <cellStyle name="Normal 2 4 3 2 8 4" xfId="15777"/>
    <cellStyle name="Normal 2 4 3 2 9" xfId="2382"/>
    <cellStyle name="Normal 2 4 3 2 9 2" xfId="6894"/>
    <cellStyle name="Normal 2 4 3 2 9 2 2" xfId="13053"/>
    <cellStyle name="Normal 2 4 3 2 9 2 2 2" xfId="25440"/>
    <cellStyle name="Normal 2 4 3 2 9 2 3" xfId="19320"/>
    <cellStyle name="Normal 2 4 3 2 9 3" xfId="9822"/>
    <cellStyle name="Normal 2 4 3 2 9 3 2" xfId="22225"/>
    <cellStyle name="Normal 2 4 3 2 9 4" xfId="15767"/>
    <cellStyle name="Normal 2 4 3 2_Alumina Prices" xfId="2394"/>
    <cellStyle name="Normal 2 4 3 3" xfId="222"/>
    <cellStyle name="Normal 2 4 3 3 2" xfId="598"/>
    <cellStyle name="Normal 2 4 3 3 2 2" xfId="2396"/>
    <cellStyle name="Normal 2 4 3 3 2 2 2" xfId="6901"/>
    <cellStyle name="Normal 2 4 3 3 2 2 2 2" xfId="13060"/>
    <cellStyle name="Normal 2 4 3 3 2 2 2 2 2" xfId="25447"/>
    <cellStyle name="Normal 2 4 3 3 2 2 2 3" xfId="19327"/>
    <cellStyle name="Normal 2 4 3 3 2 2 3" xfId="9829"/>
    <cellStyle name="Normal 2 4 3 3 2 2 3 2" xfId="22232"/>
    <cellStyle name="Normal 2 4 3 3 2 2 4" xfId="15779"/>
    <cellStyle name="Normal 2 4 3 3 2 3" xfId="5576"/>
    <cellStyle name="Normal 2 4 3 3 2 3 2" xfId="10634"/>
    <cellStyle name="Normal 2 4 3 3 2 3 2 2" xfId="23035"/>
    <cellStyle name="Normal 2 4 3 3 2 3 3" xfId="18008"/>
    <cellStyle name="Normal 2 4 3 3 2 4" xfId="8498"/>
    <cellStyle name="Normal 2 4 3 3 2 4 2" xfId="20914"/>
    <cellStyle name="Normal 2 4 3 3 2 5" xfId="14328"/>
    <cellStyle name="Normal 2 4 3 3 2 6" xfId="13793"/>
    <cellStyle name="Normal 2 4 3 3 2_LNG &amp; LPG rework" xfId="30524"/>
    <cellStyle name="Normal 2 4 3 3 3" xfId="2397"/>
    <cellStyle name="Normal 2 4 3 3 3 2" xfId="5577"/>
    <cellStyle name="Normal 2 4 3 3 3 2 2" xfId="10430"/>
    <cellStyle name="Normal 2 4 3 3 3 2 2 2" xfId="22831"/>
    <cellStyle name="Normal 2 4 3 3 3 2 3" xfId="18009"/>
    <cellStyle name="Normal 2 4 3 3 3 3" xfId="10821"/>
    <cellStyle name="Normal 2 4 3 3 3 3 2" xfId="23222"/>
    <cellStyle name="Normal 2 4 3 3 3 4" xfId="8499"/>
    <cellStyle name="Normal 2 4 3 3 3 4 2" xfId="20915"/>
    <cellStyle name="Normal 2 4 3 3 3 5" xfId="15780"/>
    <cellStyle name="Normal 2 4 3 3 3_LNG &amp; LPG rework" xfId="30525"/>
    <cellStyle name="Normal 2 4 3 3 4" xfId="2398"/>
    <cellStyle name="Normal 2 4 3 3 4 2" xfId="5578"/>
    <cellStyle name="Normal 2 4 3 3 4 2 2" xfId="11943"/>
    <cellStyle name="Normal 2 4 3 3 4 2 2 2" xfId="24331"/>
    <cellStyle name="Normal 2 4 3 3 4 2 3" xfId="18010"/>
    <cellStyle name="Normal 2 4 3 3 4 3" xfId="8500"/>
    <cellStyle name="Normal 2 4 3 3 4 3 2" xfId="20916"/>
    <cellStyle name="Normal 2 4 3 3 4 4" xfId="15781"/>
    <cellStyle name="Normal 2 4 3 3 5" xfId="2395"/>
    <cellStyle name="Normal 2 4 3 3 5 2" xfId="6900"/>
    <cellStyle name="Normal 2 4 3 3 5 2 2" xfId="13059"/>
    <cellStyle name="Normal 2 4 3 3 5 2 2 2" xfId="25446"/>
    <cellStyle name="Normal 2 4 3 3 5 2 3" xfId="19326"/>
    <cellStyle name="Normal 2 4 3 3 5 3" xfId="9828"/>
    <cellStyle name="Normal 2 4 3 3 5 3 2" xfId="22231"/>
    <cellStyle name="Normal 2 4 3 3 5 4" xfId="15778"/>
    <cellStyle name="Normal 2 4 3 3 6" xfId="5575"/>
    <cellStyle name="Normal 2 4 3 3 6 2" xfId="11942"/>
    <cellStyle name="Normal 2 4 3 3 6 2 2" xfId="24330"/>
    <cellStyle name="Normal 2 4 3 3 6 3" xfId="18007"/>
    <cellStyle name="Normal 2 4 3 3 7" xfId="8497"/>
    <cellStyle name="Normal 2 4 3 3 7 2" xfId="20913"/>
    <cellStyle name="Normal 2 4 3 3 8" xfId="13973"/>
    <cellStyle name="Normal 2 4 3 3 9" xfId="13615"/>
    <cellStyle name="Normal 2 4 3 3_Alumina Prices" xfId="2399"/>
    <cellStyle name="Normal 2 4 3 4" xfId="312"/>
    <cellStyle name="Normal 2 4 3 4 2" xfId="686"/>
    <cellStyle name="Normal 2 4 3 4 2 2" xfId="4072"/>
    <cellStyle name="Normal 2 4 3 4 2 2 2" xfId="7138"/>
    <cellStyle name="Normal 2 4 3 4 2 2 2 2" xfId="13296"/>
    <cellStyle name="Normal 2 4 3 4 2 2 2 2 2" xfId="25683"/>
    <cellStyle name="Normal 2 4 3 4 2 2 2 3" xfId="19563"/>
    <cellStyle name="Normal 2 4 3 4 2 2 3" xfId="10065"/>
    <cellStyle name="Normal 2 4 3 4 2 2 3 2" xfId="22468"/>
    <cellStyle name="Normal 2 4 3 4 2 2 4" xfId="16643"/>
    <cellStyle name="Normal 2 4 3 4 2 3" xfId="6447"/>
    <cellStyle name="Normal 2 4 3 4 2 3 2" xfId="12606"/>
    <cellStyle name="Normal 2 4 3 4 2 3 2 2" xfId="24993"/>
    <cellStyle name="Normal 2 4 3 4 2 3 3" xfId="18873"/>
    <cellStyle name="Normal 2 4 3 4 2 4" xfId="9375"/>
    <cellStyle name="Normal 2 4 3 4 2 4 2" xfId="21778"/>
    <cellStyle name="Normal 2 4 3 4 2 5" xfId="14416"/>
    <cellStyle name="Normal 2 4 3 4 3" xfId="2400"/>
    <cellStyle name="Normal 2 4 3 4 3 2" xfId="6902"/>
    <cellStyle name="Normal 2 4 3 4 3 2 2" xfId="13061"/>
    <cellStyle name="Normal 2 4 3 4 3 2 2 2" xfId="25448"/>
    <cellStyle name="Normal 2 4 3 4 3 2 3" xfId="19328"/>
    <cellStyle name="Normal 2 4 3 4 3 3" xfId="9830"/>
    <cellStyle name="Normal 2 4 3 4 3 3 2" xfId="22233"/>
    <cellStyle name="Normal 2 4 3 4 3 4" xfId="15782"/>
    <cellStyle name="Normal 2 4 3 4 4" xfId="5579"/>
    <cellStyle name="Normal 2 4 3 4 4 2" xfId="11944"/>
    <cellStyle name="Normal 2 4 3 4 4 2 2" xfId="24332"/>
    <cellStyle name="Normal 2 4 3 4 4 3" xfId="18011"/>
    <cellStyle name="Normal 2 4 3 4 5" xfId="8501"/>
    <cellStyle name="Normal 2 4 3 4 5 2" xfId="20917"/>
    <cellStyle name="Normal 2 4 3 4 6" xfId="14061"/>
    <cellStyle name="Normal 2 4 3 4 7" xfId="13705"/>
    <cellStyle name="Normal 2 4 3 4_LNG &amp; LPG rework" xfId="30526"/>
    <cellStyle name="Normal 2 4 3 5" xfId="400"/>
    <cellStyle name="Normal 2 4 3 5 2" xfId="774"/>
    <cellStyle name="Normal 2 4 3 5 2 2" xfId="4158"/>
    <cellStyle name="Normal 2 4 3 5 2 2 2" xfId="7218"/>
    <cellStyle name="Normal 2 4 3 5 2 2 2 2" xfId="13376"/>
    <cellStyle name="Normal 2 4 3 5 2 2 2 2 2" xfId="25763"/>
    <cellStyle name="Normal 2 4 3 5 2 2 2 3" xfId="19643"/>
    <cellStyle name="Normal 2 4 3 5 2 2 3" xfId="10145"/>
    <cellStyle name="Normal 2 4 3 5 2 2 3 2" xfId="22548"/>
    <cellStyle name="Normal 2 4 3 5 2 2 4" xfId="16729"/>
    <cellStyle name="Normal 2 4 3 5 2 3" xfId="6533"/>
    <cellStyle name="Normal 2 4 3 5 2 3 2" xfId="12692"/>
    <cellStyle name="Normal 2 4 3 5 2 3 2 2" xfId="25079"/>
    <cellStyle name="Normal 2 4 3 5 2 3 3" xfId="18959"/>
    <cellStyle name="Normal 2 4 3 5 2 4" xfId="9461"/>
    <cellStyle name="Normal 2 4 3 5 2 4 2" xfId="21864"/>
    <cellStyle name="Normal 2 4 3 5 2 5" xfId="14504"/>
    <cellStyle name="Normal 2 4 3 5 3" xfId="2401"/>
    <cellStyle name="Normal 2 4 3 5 3 2" xfId="6903"/>
    <cellStyle name="Normal 2 4 3 5 3 2 2" xfId="13062"/>
    <cellStyle name="Normal 2 4 3 5 3 2 2 2" xfId="25449"/>
    <cellStyle name="Normal 2 4 3 5 3 2 3" xfId="19329"/>
    <cellStyle name="Normal 2 4 3 5 3 3" xfId="9831"/>
    <cellStyle name="Normal 2 4 3 5 3 3 2" xfId="22234"/>
    <cellStyle name="Normal 2 4 3 5 3 4" xfId="15783"/>
    <cellStyle name="Normal 2 4 3 5 4" xfId="5580"/>
    <cellStyle name="Normal 2 4 3 5 4 2" xfId="11945"/>
    <cellStyle name="Normal 2 4 3 5 4 2 2" xfId="24333"/>
    <cellStyle name="Normal 2 4 3 5 4 3" xfId="18012"/>
    <cellStyle name="Normal 2 4 3 5 5" xfId="8502"/>
    <cellStyle name="Normal 2 4 3 5 5 2" xfId="20918"/>
    <cellStyle name="Normal 2 4 3 5 6" xfId="14149"/>
    <cellStyle name="Normal 2 4 3 5_LNG &amp; LPG rework" xfId="30527"/>
    <cellStyle name="Normal 2 4 3 6" xfId="509"/>
    <cellStyle name="Normal 2 4 3 6 2" xfId="2402"/>
    <cellStyle name="Normal 2 4 3 6 2 2" xfId="6904"/>
    <cellStyle name="Normal 2 4 3 6 2 2 2" xfId="13063"/>
    <cellStyle name="Normal 2 4 3 6 2 2 2 2" xfId="25450"/>
    <cellStyle name="Normal 2 4 3 6 2 2 3" xfId="19330"/>
    <cellStyle name="Normal 2 4 3 6 2 3" xfId="9832"/>
    <cellStyle name="Normal 2 4 3 6 2 3 2" xfId="22235"/>
    <cellStyle name="Normal 2 4 3 6 2 4" xfId="15784"/>
    <cellStyle name="Normal 2 4 3 6 3" xfId="5581"/>
    <cellStyle name="Normal 2 4 3 6 3 2" xfId="10905"/>
    <cellStyle name="Normal 2 4 3 6 3 2 2" xfId="23306"/>
    <cellStyle name="Normal 2 4 3 6 3 3" xfId="18013"/>
    <cellStyle name="Normal 2 4 3 6 4" xfId="8503"/>
    <cellStyle name="Normal 2 4 3 6 4 2" xfId="20919"/>
    <cellStyle name="Normal 2 4 3 6 5" xfId="14240"/>
    <cellStyle name="Normal 2 4 3 6_LNG &amp; LPG rework" xfId="30528"/>
    <cellStyle name="Normal 2 4 3 7" xfId="2403"/>
    <cellStyle name="Normal 2 4 3 7 2" xfId="5582"/>
    <cellStyle name="Normal 2 4 3 7 2 2" xfId="11946"/>
    <cellStyle name="Normal 2 4 3 7 2 2 2" xfId="24334"/>
    <cellStyle name="Normal 2 4 3 7 2 3" xfId="18014"/>
    <cellStyle name="Normal 2 4 3 7 3" xfId="8504"/>
    <cellStyle name="Normal 2 4 3 7 3 2" xfId="20920"/>
    <cellStyle name="Normal 2 4 3 7 4" xfId="15785"/>
    <cellStyle name="Normal 2 4 3 8" xfId="2404"/>
    <cellStyle name="Normal 2 4 3 8 2" xfId="5583"/>
    <cellStyle name="Normal 2 4 3 8 2 2" xfId="11947"/>
    <cellStyle name="Normal 2 4 3 8 2 2 2" xfId="24335"/>
    <cellStyle name="Normal 2 4 3 8 2 3" xfId="18015"/>
    <cellStyle name="Normal 2 4 3 8 3" xfId="8505"/>
    <cellStyle name="Normal 2 4 3 8 3 2" xfId="20921"/>
    <cellStyle name="Normal 2 4 3 8 4" xfId="15786"/>
    <cellStyle name="Normal 2 4 3 9" xfId="2405"/>
    <cellStyle name="Normal 2 4 3 9 2" xfId="5584"/>
    <cellStyle name="Normal 2 4 3 9 2 2" xfId="11948"/>
    <cellStyle name="Normal 2 4 3 9 2 2 2" xfId="24336"/>
    <cellStyle name="Normal 2 4 3 9 2 3" xfId="18016"/>
    <cellStyle name="Normal 2 4 3 9 3" xfId="8506"/>
    <cellStyle name="Normal 2 4 3 9 3 2" xfId="20922"/>
    <cellStyle name="Normal 2 4 3 9 4" xfId="15787"/>
    <cellStyle name="Normal 2 4 3_Alumina Prices" xfId="2406"/>
    <cellStyle name="Normal 2 4 4" xfId="153"/>
    <cellStyle name="Normal 2 4 4 10" xfId="5585"/>
    <cellStyle name="Normal 2 4 4 10 2" xfId="11949"/>
    <cellStyle name="Normal 2 4 4 10 2 2" xfId="24337"/>
    <cellStyle name="Normal 2 4 4 10 3" xfId="18017"/>
    <cellStyle name="Normal 2 4 4 11" xfId="8507"/>
    <cellStyle name="Normal 2 4 4 11 2" xfId="20923"/>
    <cellStyle name="Normal 2 4 4 12" xfId="13906"/>
    <cellStyle name="Normal 2 4 4 13" xfId="13549"/>
    <cellStyle name="Normal 2 4 4 2" xfId="244"/>
    <cellStyle name="Normal 2 4 4 2 2" xfId="620"/>
    <cellStyle name="Normal 2 4 4 2 2 2" xfId="2409"/>
    <cellStyle name="Normal 2 4 4 2 2 2 2" xfId="6907"/>
    <cellStyle name="Normal 2 4 4 2 2 2 2 2" xfId="13066"/>
    <cellStyle name="Normal 2 4 4 2 2 2 2 2 2" xfId="25453"/>
    <cellStyle name="Normal 2 4 4 2 2 2 2 3" xfId="19333"/>
    <cellStyle name="Normal 2 4 4 2 2 2 3" xfId="9835"/>
    <cellStyle name="Normal 2 4 4 2 2 2 3 2" xfId="22238"/>
    <cellStyle name="Normal 2 4 4 2 2 2 4" xfId="15790"/>
    <cellStyle name="Normal 2 4 4 2 2 3" xfId="5587"/>
    <cellStyle name="Normal 2 4 4 2 2 3 2" xfId="10635"/>
    <cellStyle name="Normal 2 4 4 2 2 3 2 2" xfId="23036"/>
    <cellStyle name="Normal 2 4 4 2 2 3 3" xfId="18019"/>
    <cellStyle name="Normal 2 4 4 2 2 4" xfId="8509"/>
    <cellStyle name="Normal 2 4 4 2 2 4 2" xfId="20925"/>
    <cellStyle name="Normal 2 4 4 2 2 5" xfId="14350"/>
    <cellStyle name="Normal 2 4 4 2 2 6" xfId="13815"/>
    <cellStyle name="Normal 2 4 4 2 2_LNG &amp; LPG rework" xfId="30529"/>
    <cellStyle name="Normal 2 4 4 2 3" xfId="2410"/>
    <cellStyle name="Normal 2 4 4 2 3 2" xfId="5588"/>
    <cellStyle name="Normal 2 4 4 2 3 2 2" xfId="10431"/>
    <cellStyle name="Normal 2 4 4 2 3 2 2 2" xfId="22832"/>
    <cellStyle name="Normal 2 4 4 2 3 2 3" xfId="18020"/>
    <cellStyle name="Normal 2 4 4 2 3 3" xfId="10822"/>
    <cellStyle name="Normal 2 4 4 2 3 3 2" xfId="23223"/>
    <cellStyle name="Normal 2 4 4 2 3 4" xfId="8510"/>
    <cellStyle name="Normal 2 4 4 2 3 4 2" xfId="20926"/>
    <cellStyle name="Normal 2 4 4 2 3 5" xfId="15791"/>
    <cellStyle name="Normal 2 4 4 2 3_LNG &amp; LPG rework" xfId="30530"/>
    <cellStyle name="Normal 2 4 4 2 4" xfId="2411"/>
    <cellStyle name="Normal 2 4 4 2 4 2" xfId="5589"/>
    <cellStyle name="Normal 2 4 4 2 4 2 2" xfId="11951"/>
    <cellStyle name="Normal 2 4 4 2 4 2 2 2" xfId="24339"/>
    <cellStyle name="Normal 2 4 4 2 4 2 3" xfId="18021"/>
    <cellStyle name="Normal 2 4 4 2 4 3" xfId="8511"/>
    <cellStyle name="Normal 2 4 4 2 4 3 2" xfId="20927"/>
    <cellStyle name="Normal 2 4 4 2 4 4" xfId="15792"/>
    <cellStyle name="Normal 2 4 4 2 5" xfId="2408"/>
    <cellStyle name="Normal 2 4 4 2 5 2" xfId="6906"/>
    <cellStyle name="Normal 2 4 4 2 5 2 2" xfId="13065"/>
    <cellStyle name="Normal 2 4 4 2 5 2 2 2" xfId="25452"/>
    <cellStyle name="Normal 2 4 4 2 5 2 3" xfId="19332"/>
    <cellStyle name="Normal 2 4 4 2 5 3" xfId="9834"/>
    <cellStyle name="Normal 2 4 4 2 5 3 2" xfId="22237"/>
    <cellStyle name="Normal 2 4 4 2 5 4" xfId="15789"/>
    <cellStyle name="Normal 2 4 4 2 6" xfId="5586"/>
    <cellStyle name="Normal 2 4 4 2 6 2" xfId="11950"/>
    <cellStyle name="Normal 2 4 4 2 6 2 2" xfId="24338"/>
    <cellStyle name="Normal 2 4 4 2 6 3" xfId="18018"/>
    <cellStyle name="Normal 2 4 4 2 7" xfId="8508"/>
    <cellStyle name="Normal 2 4 4 2 7 2" xfId="20924"/>
    <cellStyle name="Normal 2 4 4 2 8" xfId="13995"/>
    <cellStyle name="Normal 2 4 4 2 9" xfId="13637"/>
    <cellStyle name="Normal 2 4 4 2_Alumina Prices" xfId="2412"/>
    <cellStyle name="Normal 2 4 4 3" xfId="334"/>
    <cellStyle name="Normal 2 4 4 3 2" xfId="708"/>
    <cellStyle name="Normal 2 4 4 3 2 2" xfId="4094"/>
    <cellStyle name="Normal 2 4 4 3 2 2 2" xfId="7158"/>
    <cellStyle name="Normal 2 4 4 3 2 2 2 2" xfId="13316"/>
    <cellStyle name="Normal 2 4 4 3 2 2 2 2 2" xfId="25703"/>
    <cellStyle name="Normal 2 4 4 3 2 2 2 3" xfId="19583"/>
    <cellStyle name="Normal 2 4 4 3 2 2 3" xfId="10085"/>
    <cellStyle name="Normal 2 4 4 3 2 2 3 2" xfId="22488"/>
    <cellStyle name="Normal 2 4 4 3 2 2 4" xfId="16665"/>
    <cellStyle name="Normal 2 4 4 3 2 3" xfId="6469"/>
    <cellStyle name="Normal 2 4 4 3 2 3 2" xfId="12628"/>
    <cellStyle name="Normal 2 4 4 3 2 3 2 2" xfId="25015"/>
    <cellStyle name="Normal 2 4 4 3 2 3 3" xfId="18895"/>
    <cellStyle name="Normal 2 4 4 3 2 4" xfId="9397"/>
    <cellStyle name="Normal 2 4 4 3 2 4 2" xfId="21800"/>
    <cellStyle name="Normal 2 4 4 3 2 5" xfId="14438"/>
    <cellStyle name="Normal 2 4 4 3 3" xfId="2413"/>
    <cellStyle name="Normal 2 4 4 3 3 2" xfId="6908"/>
    <cellStyle name="Normal 2 4 4 3 3 2 2" xfId="13067"/>
    <cellStyle name="Normal 2 4 4 3 3 2 2 2" xfId="25454"/>
    <cellStyle name="Normal 2 4 4 3 3 2 3" xfId="19334"/>
    <cellStyle name="Normal 2 4 4 3 3 3" xfId="9836"/>
    <cellStyle name="Normal 2 4 4 3 3 3 2" xfId="22239"/>
    <cellStyle name="Normal 2 4 4 3 3 4" xfId="15793"/>
    <cellStyle name="Normal 2 4 4 3 4" xfId="5590"/>
    <cellStyle name="Normal 2 4 4 3 4 2" xfId="11952"/>
    <cellStyle name="Normal 2 4 4 3 4 2 2" xfId="24340"/>
    <cellStyle name="Normal 2 4 4 3 4 3" xfId="18022"/>
    <cellStyle name="Normal 2 4 4 3 5" xfId="8512"/>
    <cellStyle name="Normal 2 4 4 3 5 2" xfId="20928"/>
    <cellStyle name="Normal 2 4 4 3 6" xfId="14083"/>
    <cellStyle name="Normal 2 4 4 3 7" xfId="13727"/>
    <cellStyle name="Normal 2 4 4 3_LNG &amp; LPG rework" xfId="30531"/>
    <cellStyle name="Normal 2 4 4 4" xfId="422"/>
    <cellStyle name="Normal 2 4 4 4 2" xfId="796"/>
    <cellStyle name="Normal 2 4 4 4 2 2" xfId="4180"/>
    <cellStyle name="Normal 2 4 4 4 2 2 2" xfId="7240"/>
    <cellStyle name="Normal 2 4 4 4 2 2 2 2" xfId="13398"/>
    <cellStyle name="Normal 2 4 4 4 2 2 2 2 2" xfId="25785"/>
    <cellStyle name="Normal 2 4 4 4 2 2 2 3" xfId="19665"/>
    <cellStyle name="Normal 2 4 4 4 2 2 3" xfId="10167"/>
    <cellStyle name="Normal 2 4 4 4 2 2 3 2" xfId="22570"/>
    <cellStyle name="Normal 2 4 4 4 2 2 4" xfId="16751"/>
    <cellStyle name="Normal 2 4 4 4 2 3" xfId="6555"/>
    <cellStyle name="Normal 2 4 4 4 2 3 2" xfId="12714"/>
    <cellStyle name="Normal 2 4 4 4 2 3 2 2" xfId="25101"/>
    <cellStyle name="Normal 2 4 4 4 2 3 3" xfId="18981"/>
    <cellStyle name="Normal 2 4 4 4 2 4" xfId="9483"/>
    <cellStyle name="Normal 2 4 4 4 2 4 2" xfId="21886"/>
    <cellStyle name="Normal 2 4 4 4 2 5" xfId="14526"/>
    <cellStyle name="Normal 2 4 4 4 3" xfId="2414"/>
    <cellStyle name="Normal 2 4 4 4 3 2" xfId="6909"/>
    <cellStyle name="Normal 2 4 4 4 3 2 2" xfId="13068"/>
    <cellStyle name="Normal 2 4 4 4 3 2 2 2" xfId="25455"/>
    <cellStyle name="Normal 2 4 4 4 3 2 3" xfId="19335"/>
    <cellStyle name="Normal 2 4 4 4 3 3" xfId="9837"/>
    <cellStyle name="Normal 2 4 4 4 3 3 2" xfId="22240"/>
    <cellStyle name="Normal 2 4 4 4 3 4" xfId="15794"/>
    <cellStyle name="Normal 2 4 4 4 4" xfId="5591"/>
    <cellStyle name="Normal 2 4 4 4 4 2" xfId="11953"/>
    <cellStyle name="Normal 2 4 4 4 4 2 2" xfId="24341"/>
    <cellStyle name="Normal 2 4 4 4 4 3" xfId="18023"/>
    <cellStyle name="Normal 2 4 4 4 5" xfId="8513"/>
    <cellStyle name="Normal 2 4 4 4 5 2" xfId="20929"/>
    <cellStyle name="Normal 2 4 4 4 6" xfId="14171"/>
    <cellStyle name="Normal 2 4 4 4_LNG &amp; LPG rework" xfId="30532"/>
    <cellStyle name="Normal 2 4 4 5" xfId="531"/>
    <cellStyle name="Normal 2 4 4 5 2" xfId="2415"/>
    <cellStyle name="Normal 2 4 4 5 2 2" xfId="6910"/>
    <cellStyle name="Normal 2 4 4 5 2 2 2" xfId="13069"/>
    <cellStyle name="Normal 2 4 4 5 2 2 2 2" xfId="25456"/>
    <cellStyle name="Normal 2 4 4 5 2 2 3" xfId="19336"/>
    <cellStyle name="Normal 2 4 4 5 2 3" xfId="9838"/>
    <cellStyle name="Normal 2 4 4 5 2 3 2" xfId="22241"/>
    <cellStyle name="Normal 2 4 4 5 2 4" xfId="15795"/>
    <cellStyle name="Normal 2 4 4 5 3" xfId="5592"/>
    <cellStyle name="Normal 2 4 4 5 3 2" xfId="10927"/>
    <cellStyle name="Normal 2 4 4 5 3 2 2" xfId="23328"/>
    <cellStyle name="Normal 2 4 4 5 3 3" xfId="18024"/>
    <cellStyle name="Normal 2 4 4 5 4" xfId="8514"/>
    <cellStyle name="Normal 2 4 4 5 4 2" xfId="20930"/>
    <cellStyle name="Normal 2 4 4 5 5" xfId="14262"/>
    <cellStyle name="Normal 2 4 4 5_LNG &amp; LPG rework" xfId="30533"/>
    <cellStyle name="Normal 2 4 4 6" xfId="2416"/>
    <cellStyle name="Normal 2 4 4 6 2" xfId="5593"/>
    <cellStyle name="Normal 2 4 4 6 2 2" xfId="11954"/>
    <cellStyle name="Normal 2 4 4 6 2 2 2" xfId="24342"/>
    <cellStyle name="Normal 2 4 4 6 2 3" xfId="18025"/>
    <cellStyle name="Normal 2 4 4 6 3" xfId="8515"/>
    <cellStyle name="Normal 2 4 4 6 3 2" xfId="20931"/>
    <cellStyle name="Normal 2 4 4 6 4" xfId="15796"/>
    <cellStyle name="Normal 2 4 4 7" xfId="2417"/>
    <cellStyle name="Normal 2 4 4 7 2" xfId="5594"/>
    <cellStyle name="Normal 2 4 4 7 2 2" xfId="11955"/>
    <cellStyle name="Normal 2 4 4 7 2 2 2" xfId="24343"/>
    <cellStyle name="Normal 2 4 4 7 2 3" xfId="18026"/>
    <cellStyle name="Normal 2 4 4 7 3" xfId="8516"/>
    <cellStyle name="Normal 2 4 4 7 3 2" xfId="20932"/>
    <cellStyle name="Normal 2 4 4 7 4" xfId="15797"/>
    <cellStyle name="Normal 2 4 4 8" xfId="2418"/>
    <cellStyle name="Normal 2 4 4 8 2" xfId="5595"/>
    <cellStyle name="Normal 2 4 4 8 2 2" xfId="11956"/>
    <cellStyle name="Normal 2 4 4 8 2 2 2" xfId="24344"/>
    <cellStyle name="Normal 2 4 4 8 2 3" xfId="18027"/>
    <cellStyle name="Normal 2 4 4 8 3" xfId="8517"/>
    <cellStyle name="Normal 2 4 4 8 3 2" xfId="20933"/>
    <cellStyle name="Normal 2 4 4 8 4" xfId="15798"/>
    <cellStyle name="Normal 2 4 4 9" xfId="2407"/>
    <cellStyle name="Normal 2 4 4 9 2" xfId="6905"/>
    <cellStyle name="Normal 2 4 4 9 2 2" xfId="13064"/>
    <cellStyle name="Normal 2 4 4 9 2 2 2" xfId="25451"/>
    <cellStyle name="Normal 2 4 4 9 2 3" xfId="19331"/>
    <cellStyle name="Normal 2 4 4 9 3" xfId="9833"/>
    <cellStyle name="Normal 2 4 4 9 3 2" xfId="22236"/>
    <cellStyle name="Normal 2 4 4 9 4" xfId="15788"/>
    <cellStyle name="Normal 2 4 4_Alumina Prices" xfId="2419"/>
    <cellStyle name="Normal 2 4 5" xfId="200"/>
    <cellStyle name="Normal 2 4 5 10" xfId="13593"/>
    <cellStyle name="Normal 2 4 5 2" xfId="576"/>
    <cellStyle name="Normal 2 4 5 2 2" xfId="2421"/>
    <cellStyle name="Normal 2 4 5 2 2 2" xfId="6912"/>
    <cellStyle name="Normal 2 4 5 2 2 2 2" xfId="13071"/>
    <cellStyle name="Normal 2 4 5 2 2 2 2 2" xfId="25458"/>
    <cellStyle name="Normal 2 4 5 2 2 2 3" xfId="19338"/>
    <cellStyle name="Normal 2 4 5 2 2 3" xfId="9840"/>
    <cellStyle name="Normal 2 4 5 2 2 3 2" xfId="22243"/>
    <cellStyle name="Normal 2 4 5 2 2 4" xfId="15800"/>
    <cellStyle name="Normal 2 4 5 2 3" xfId="5597"/>
    <cellStyle name="Normal 2 4 5 2 3 2" xfId="10636"/>
    <cellStyle name="Normal 2 4 5 2 3 2 2" xfId="23037"/>
    <cellStyle name="Normal 2 4 5 2 3 3" xfId="18029"/>
    <cellStyle name="Normal 2 4 5 2 4" xfId="8519"/>
    <cellStyle name="Normal 2 4 5 2 4 2" xfId="20935"/>
    <cellStyle name="Normal 2 4 5 2 5" xfId="14306"/>
    <cellStyle name="Normal 2 4 5 2 6" xfId="13771"/>
    <cellStyle name="Normal 2 4 5 2_LNG &amp; LPG rework" xfId="30534"/>
    <cellStyle name="Normal 2 4 5 3" xfId="2422"/>
    <cellStyle name="Normal 2 4 5 3 2" xfId="5598"/>
    <cellStyle name="Normal 2 4 5 3 2 2" xfId="10432"/>
    <cellStyle name="Normal 2 4 5 3 2 2 2" xfId="22833"/>
    <cellStyle name="Normal 2 4 5 3 2 3" xfId="18030"/>
    <cellStyle name="Normal 2 4 5 3 3" xfId="10823"/>
    <cellStyle name="Normal 2 4 5 3 3 2" xfId="23224"/>
    <cellStyle name="Normal 2 4 5 3 4" xfId="8520"/>
    <cellStyle name="Normal 2 4 5 3 4 2" xfId="20936"/>
    <cellStyle name="Normal 2 4 5 3 5" xfId="15801"/>
    <cellStyle name="Normal 2 4 5 3_LNG &amp; LPG rework" xfId="30535"/>
    <cellStyle name="Normal 2 4 5 4" xfId="2423"/>
    <cellStyle name="Normal 2 4 5 4 2" xfId="5599"/>
    <cellStyle name="Normal 2 4 5 4 2 2" xfId="11958"/>
    <cellStyle name="Normal 2 4 5 4 2 2 2" xfId="24346"/>
    <cellStyle name="Normal 2 4 5 4 2 3" xfId="18031"/>
    <cellStyle name="Normal 2 4 5 4 3" xfId="8521"/>
    <cellStyle name="Normal 2 4 5 4 3 2" xfId="20937"/>
    <cellStyle name="Normal 2 4 5 4 4" xfId="15802"/>
    <cellStyle name="Normal 2 4 5 5" xfId="2424"/>
    <cellStyle name="Normal 2 4 5 5 2" xfId="5600"/>
    <cellStyle name="Normal 2 4 5 5 2 2" xfId="11959"/>
    <cellStyle name="Normal 2 4 5 5 2 2 2" xfId="24347"/>
    <cellStyle name="Normal 2 4 5 5 2 3" xfId="18032"/>
    <cellStyle name="Normal 2 4 5 5 3" xfId="8522"/>
    <cellStyle name="Normal 2 4 5 5 3 2" xfId="20938"/>
    <cellStyle name="Normal 2 4 5 5 4" xfId="15803"/>
    <cellStyle name="Normal 2 4 5 6" xfId="2420"/>
    <cellStyle name="Normal 2 4 5 6 2" xfId="6911"/>
    <cellStyle name="Normal 2 4 5 6 2 2" xfId="13070"/>
    <cellStyle name="Normal 2 4 5 6 2 2 2" xfId="25457"/>
    <cellStyle name="Normal 2 4 5 6 2 3" xfId="19337"/>
    <cellStyle name="Normal 2 4 5 6 3" xfId="9839"/>
    <cellStyle name="Normal 2 4 5 6 3 2" xfId="22242"/>
    <cellStyle name="Normal 2 4 5 6 4" xfId="15799"/>
    <cellStyle name="Normal 2 4 5 7" xfId="5596"/>
    <cellStyle name="Normal 2 4 5 7 2" xfId="11957"/>
    <cellStyle name="Normal 2 4 5 7 2 2" xfId="24345"/>
    <cellStyle name="Normal 2 4 5 7 3" xfId="18028"/>
    <cellStyle name="Normal 2 4 5 8" xfId="8518"/>
    <cellStyle name="Normal 2 4 5 8 2" xfId="20934"/>
    <cellStyle name="Normal 2 4 5 9" xfId="13951"/>
    <cellStyle name="Normal 2 4 5_Alumina Prices" xfId="2425"/>
    <cellStyle name="Normal 2 4 6" xfId="290"/>
    <cellStyle name="Normal 2 4 6 2" xfId="664"/>
    <cellStyle name="Normal 2 4 6 2 2" xfId="3510"/>
    <cellStyle name="Normal 2 4 6 2 2 2" xfId="7114"/>
    <cellStyle name="Normal 2 4 6 2 2 2 2" xfId="13272"/>
    <cellStyle name="Normal 2 4 6 2 2 2 2 2" xfId="25659"/>
    <cellStyle name="Normal 2 4 6 2 2 2 3" xfId="19539"/>
    <cellStyle name="Normal 2 4 6 2 2 3" xfId="10041"/>
    <cellStyle name="Normal 2 4 6 2 2 3 2" xfId="22444"/>
    <cellStyle name="Normal 2 4 6 2 2 4" xfId="16576"/>
    <cellStyle name="Normal 2 4 6 2 3" xfId="6376"/>
    <cellStyle name="Normal 2 4 6 2 3 2" xfId="10714"/>
    <cellStyle name="Normal 2 4 6 2 3 2 2" xfId="23115"/>
    <cellStyle name="Normal 2 4 6 2 3 3" xfId="18806"/>
    <cellStyle name="Normal 2 4 6 2 4" xfId="9301"/>
    <cellStyle name="Normal 2 4 6 2 4 2" xfId="21711"/>
    <cellStyle name="Normal 2 4 6 2 5" xfId="14394"/>
    <cellStyle name="Normal 2 4 6 2_LNG &amp; LPG rework" xfId="30537"/>
    <cellStyle name="Normal 2 4 6 3" xfId="2426"/>
    <cellStyle name="Normal 2 4 6 3 2" xfId="6913"/>
    <cellStyle name="Normal 2 4 6 3 2 2" xfId="13072"/>
    <cellStyle name="Normal 2 4 6 3 2 2 2" xfId="25459"/>
    <cellStyle name="Normal 2 4 6 3 2 3" xfId="19339"/>
    <cellStyle name="Normal 2 4 6 3 3" xfId="9841"/>
    <cellStyle name="Normal 2 4 6 3 3 2" xfId="22244"/>
    <cellStyle name="Normal 2 4 6 3 4" xfId="15804"/>
    <cellStyle name="Normal 2 4 6 4" xfId="5601"/>
    <cellStyle name="Normal 2 4 6 4 2" xfId="10528"/>
    <cellStyle name="Normal 2 4 6 4 2 2" xfId="22929"/>
    <cellStyle name="Normal 2 4 6 4 3" xfId="18033"/>
    <cellStyle name="Normal 2 4 6 5" xfId="8523"/>
    <cellStyle name="Normal 2 4 6 5 2" xfId="20939"/>
    <cellStyle name="Normal 2 4 6 6" xfId="14039"/>
    <cellStyle name="Normal 2 4 6 7" xfId="13683"/>
    <cellStyle name="Normal 2 4 6_LNG &amp; LPG rework" xfId="30536"/>
    <cellStyle name="Normal 2 4 7" xfId="378"/>
    <cellStyle name="Normal 2 4 7 2" xfId="752"/>
    <cellStyle name="Normal 2 4 7 2 2" xfId="4137"/>
    <cellStyle name="Normal 2 4 7 2 2 2" xfId="7201"/>
    <cellStyle name="Normal 2 4 7 2 2 2 2" xfId="13359"/>
    <cellStyle name="Normal 2 4 7 2 2 2 2 2" xfId="25746"/>
    <cellStyle name="Normal 2 4 7 2 2 2 3" xfId="19626"/>
    <cellStyle name="Normal 2 4 7 2 2 3" xfId="10128"/>
    <cellStyle name="Normal 2 4 7 2 2 3 2" xfId="22531"/>
    <cellStyle name="Normal 2 4 7 2 2 4" xfId="16708"/>
    <cellStyle name="Normal 2 4 7 2 3" xfId="6512"/>
    <cellStyle name="Normal 2 4 7 2 3 2" xfId="12671"/>
    <cellStyle name="Normal 2 4 7 2 3 2 2" xfId="25058"/>
    <cellStyle name="Normal 2 4 7 2 3 3" xfId="18938"/>
    <cellStyle name="Normal 2 4 7 2 4" xfId="9440"/>
    <cellStyle name="Normal 2 4 7 2 4 2" xfId="21843"/>
    <cellStyle name="Normal 2 4 7 2 5" xfId="14482"/>
    <cellStyle name="Normal 2 4 7 3" xfId="2427"/>
    <cellStyle name="Normal 2 4 7 3 2" xfId="6914"/>
    <cellStyle name="Normal 2 4 7 3 2 2" xfId="13073"/>
    <cellStyle name="Normal 2 4 7 3 2 2 2" xfId="25460"/>
    <cellStyle name="Normal 2 4 7 3 2 3" xfId="19340"/>
    <cellStyle name="Normal 2 4 7 3 3" xfId="9842"/>
    <cellStyle name="Normal 2 4 7 3 3 2" xfId="22245"/>
    <cellStyle name="Normal 2 4 7 3 4" xfId="15805"/>
    <cellStyle name="Normal 2 4 7 4" xfId="5602"/>
    <cellStyle name="Normal 2 4 7 4 2" xfId="11960"/>
    <cellStyle name="Normal 2 4 7 4 2 2" xfId="24348"/>
    <cellStyle name="Normal 2 4 7 4 3" xfId="18034"/>
    <cellStyle name="Normal 2 4 7 5" xfId="8524"/>
    <cellStyle name="Normal 2 4 7 5 2" xfId="20940"/>
    <cellStyle name="Normal 2 4 7 6" xfId="14127"/>
    <cellStyle name="Normal 2 4 7_LNG &amp; LPG rework" xfId="30538"/>
    <cellStyle name="Normal 2 4 8" xfId="487"/>
    <cellStyle name="Normal 2 4 8 2" xfId="2428"/>
    <cellStyle name="Normal 2 4 8 2 2" xfId="6915"/>
    <cellStyle name="Normal 2 4 8 2 2 2" xfId="13074"/>
    <cellStyle name="Normal 2 4 8 2 2 2 2" xfId="25461"/>
    <cellStyle name="Normal 2 4 8 2 2 3" xfId="19341"/>
    <cellStyle name="Normal 2 4 8 2 3" xfId="9843"/>
    <cellStyle name="Normal 2 4 8 2 3 2" xfId="22246"/>
    <cellStyle name="Normal 2 4 8 2 4" xfId="15806"/>
    <cellStyle name="Normal 2 4 8 3" xfId="5603"/>
    <cellStyle name="Normal 2 4 8 3 2" xfId="11961"/>
    <cellStyle name="Normal 2 4 8 3 2 2" xfId="24349"/>
    <cellStyle name="Normal 2 4 8 3 3" xfId="18035"/>
    <cellStyle name="Normal 2 4 8 4" xfId="8525"/>
    <cellStyle name="Normal 2 4 8 4 2" xfId="20941"/>
    <cellStyle name="Normal 2 4 8 5" xfId="14218"/>
    <cellStyle name="Normal 2 4 9" xfId="2429"/>
    <cellStyle name="Normal 2 4 9 2" xfId="5604"/>
    <cellStyle name="Normal 2 4 9 2 2" xfId="11962"/>
    <cellStyle name="Normal 2 4 9 2 2 2" xfId="24350"/>
    <cellStyle name="Normal 2 4 9 2 3" xfId="18036"/>
    <cellStyle name="Normal 2 4 9 3" xfId="8526"/>
    <cellStyle name="Normal 2 4 9 3 2" xfId="20942"/>
    <cellStyle name="Normal 2 4 9 4" xfId="15807"/>
    <cellStyle name="Normal 2 4_Alumina - Quantity and Value" xfId="4010"/>
    <cellStyle name="Normal 2 5" xfId="111"/>
    <cellStyle name="Normal 2 5 10" xfId="2430"/>
    <cellStyle name="Normal 2 5 10 2" xfId="4006"/>
    <cellStyle name="Normal 2 5 10 2 2" xfId="6417"/>
    <cellStyle name="Normal 2 5 10 2 2 2" xfId="12577"/>
    <cellStyle name="Normal 2 5 10 2 2 2 2" xfId="24964"/>
    <cellStyle name="Normal 2 5 10 2 2 3" xfId="18844"/>
    <cellStyle name="Normal 2 5 10 2 3" xfId="9346"/>
    <cellStyle name="Normal 2 5 10 2 3 2" xfId="21749"/>
    <cellStyle name="Normal 2 5 10 2 4" xfId="16614"/>
    <cellStyle name="Normal 2 5 11" xfId="2431"/>
    <cellStyle name="Normal 2 5 11 2" xfId="5605"/>
    <cellStyle name="Normal 2 5 11 2 2" xfId="11963"/>
    <cellStyle name="Normal 2 5 11 2 2 2" xfId="24351"/>
    <cellStyle name="Normal 2 5 11 2 3" xfId="18037"/>
    <cellStyle name="Normal 2 5 11 3" xfId="8527"/>
    <cellStyle name="Normal 2 5 11 3 2" xfId="20943"/>
    <cellStyle name="Normal 2 5 11 4" xfId="15808"/>
    <cellStyle name="Normal 2 5 12" xfId="986"/>
    <cellStyle name="Normal 2 5 12 2" xfId="4419"/>
    <cellStyle name="Normal 2 5 12 2 2" xfId="11029"/>
    <cellStyle name="Normal 2 5 12 2 2 2" xfId="23417"/>
    <cellStyle name="Normal 2 5 12 2 3" xfId="16856"/>
    <cellStyle name="Normal 2 5 12 3" xfId="7343"/>
    <cellStyle name="Normal 2 5 12 3 2" xfId="19762"/>
    <cellStyle name="Normal 2 5 12 4" xfId="14627"/>
    <cellStyle name="Normal 2 5 13" xfId="3967"/>
    <cellStyle name="Normal 2 5 13 2" xfId="28643"/>
    <cellStyle name="Normal 2 5 13 3" xfId="27967"/>
    <cellStyle name="Normal 2 5 14" xfId="886"/>
    <cellStyle name="Normal 2 5 15" xfId="13864"/>
    <cellStyle name="Normal 2 5 16" xfId="13507"/>
    <cellStyle name="Normal 2 5 2" xfId="124"/>
    <cellStyle name="Normal 2 5 2 10" xfId="2433"/>
    <cellStyle name="Normal 2 5 2 10 2" xfId="5607"/>
    <cellStyle name="Normal 2 5 2 10 2 2" xfId="11965"/>
    <cellStyle name="Normal 2 5 2 10 2 2 2" xfId="24353"/>
    <cellStyle name="Normal 2 5 2 10 2 3" xfId="18039"/>
    <cellStyle name="Normal 2 5 2 10 3" xfId="8529"/>
    <cellStyle name="Normal 2 5 2 10 3 2" xfId="20945"/>
    <cellStyle name="Normal 2 5 2 10 4" xfId="15810"/>
    <cellStyle name="Normal 2 5 2 11" xfId="2432"/>
    <cellStyle name="Normal 2 5 2 11 2" xfId="5606"/>
    <cellStyle name="Normal 2 5 2 11 2 2" xfId="11964"/>
    <cellStyle name="Normal 2 5 2 11 2 2 2" xfId="24352"/>
    <cellStyle name="Normal 2 5 2 11 2 3" xfId="18038"/>
    <cellStyle name="Normal 2 5 2 11 3" xfId="8528"/>
    <cellStyle name="Normal 2 5 2 11 3 2" xfId="20944"/>
    <cellStyle name="Normal 2 5 2 11 4" xfId="15809"/>
    <cellStyle name="Normal 2 5 2 12" xfId="908"/>
    <cellStyle name="Normal 2 5 2 12 2" xfId="26992"/>
    <cellStyle name="Normal 2 5 2 13" xfId="13877"/>
    <cellStyle name="Normal 2 5 2 14" xfId="13520"/>
    <cellStyle name="Normal 2 5 2 2" xfId="146"/>
    <cellStyle name="Normal 2 5 2 2 10" xfId="2434"/>
    <cellStyle name="Normal 2 5 2 2 10 2" xfId="6916"/>
    <cellStyle name="Normal 2 5 2 2 10 2 2" xfId="13075"/>
    <cellStyle name="Normal 2 5 2 2 10 2 2 2" xfId="25462"/>
    <cellStyle name="Normal 2 5 2 2 10 2 3" xfId="19342"/>
    <cellStyle name="Normal 2 5 2 2 10 3" xfId="9844"/>
    <cellStyle name="Normal 2 5 2 2 10 3 2" xfId="22247"/>
    <cellStyle name="Normal 2 5 2 2 10 4" xfId="15811"/>
    <cellStyle name="Normal 2 5 2 2 11" xfId="5608"/>
    <cellStyle name="Normal 2 5 2 2 11 2" xfId="11966"/>
    <cellStyle name="Normal 2 5 2 2 11 2 2" xfId="24354"/>
    <cellStyle name="Normal 2 5 2 2 11 3" xfId="18040"/>
    <cellStyle name="Normal 2 5 2 2 12" xfId="8530"/>
    <cellStyle name="Normal 2 5 2 2 12 2" xfId="20946"/>
    <cellStyle name="Normal 2 5 2 2 13" xfId="13899"/>
    <cellStyle name="Normal 2 5 2 2 14" xfId="13542"/>
    <cellStyle name="Normal 2 5 2 2 2" xfId="190"/>
    <cellStyle name="Normal 2 5 2 2 2 10" xfId="5609"/>
    <cellStyle name="Normal 2 5 2 2 2 10 2" xfId="11967"/>
    <cellStyle name="Normal 2 5 2 2 2 10 2 2" xfId="24355"/>
    <cellStyle name="Normal 2 5 2 2 2 10 3" xfId="18041"/>
    <cellStyle name="Normal 2 5 2 2 2 11" xfId="8531"/>
    <cellStyle name="Normal 2 5 2 2 2 11 2" xfId="20947"/>
    <cellStyle name="Normal 2 5 2 2 2 12" xfId="13943"/>
    <cellStyle name="Normal 2 5 2 2 2 13" xfId="13586"/>
    <cellStyle name="Normal 2 5 2 2 2 2" xfId="281"/>
    <cellStyle name="Normal 2 5 2 2 2 2 2" xfId="657"/>
    <cellStyle name="Normal 2 5 2 2 2 2 2 2" xfId="2437"/>
    <cellStyle name="Normal 2 5 2 2 2 2 2 2 2" xfId="6919"/>
    <cellStyle name="Normal 2 5 2 2 2 2 2 2 2 2" xfId="13078"/>
    <cellStyle name="Normal 2 5 2 2 2 2 2 2 2 2 2" xfId="25465"/>
    <cellStyle name="Normal 2 5 2 2 2 2 2 2 2 3" xfId="19345"/>
    <cellStyle name="Normal 2 5 2 2 2 2 2 2 3" xfId="9847"/>
    <cellStyle name="Normal 2 5 2 2 2 2 2 2 3 2" xfId="22250"/>
    <cellStyle name="Normal 2 5 2 2 2 2 2 2 4" xfId="15814"/>
    <cellStyle name="Normal 2 5 2 2 2 2 2 3" xfId="5611"/>
    <cellStyle name="Normal 2 5 2 2 2 2 2 3 2" xfId="10637"/>
    <cellStyle name="Normal 2 5 2 2 2 2 2 3 2 2" xfId="23038"/>
    <cellStyle name="Normal 2 5 2 2 2 2 2 3 3" xfId="18043"/>
    <cellStyle name="Normal 2 5 2 2 2 2 2 4" xfId="8533"/>
    <cellStyle name="Normal 2 5 2 2 2 2 2 4 2" xfId="20949"/>
    <cellStyle name="Normal 2 5 2 2 2 2 2 5" xfId="14387"/>
    <cellStyle name="Normal 2 5 2 2 2 2 2 6" xfId="13852"/>
    <cellStyle name="Normal 2 5 2 2 2 2 2_LNG &amp; LPG rework" xfId="30539"/>
    <cellStyle name="Normal 2 5 2 2 2 2 3" xfId="2438"/>
    <cellStyle name="Normal 2 5 2 2 2 2 3 2" xfId="5612"/>
    <cellStyle name="Normal 2 5 2 2 2 2 3 2 2" xfId="10433"/>
    <cellStyle name="Normal 2 5 2 2 2 2 3 2 2 2" xfId="22834"/>
    <cellStyle name="Normal 2 5 2 2 2 2 3 2 3" xfId="18044"/>
    <cellStyle name="Normal 2 5 2 2 2 2 3 3" xfId="10825"/>
    <cellStyle name="Normal 2 5 2 2 2 2 3 3 2" xfId="23226"/>
    <cellStyle name="Normal 2 5 2 2 2 2 3 4" xfId="8534"/>
    <cellStyle name="Normal 2 5 2 2 2 2 3 4 2" xfId="20950"/>
    <cellStyle name="Normal 2 5 2 2 2 2 3 5" xfId="15815"/>
    <cellStyle name="Normal 2 5 2 2 2 2 3_LNG &amp; LPG rework" xfId="30540"/>
    <cellStyle name="Normal 2 5 2 2 2 2 4" xfId="2439"/>
    <cellStyle name="Normal 2 5 2 2 2 2 4 2" xfId="5613"/>
    <cellStyle name="Normal 2 5 2 2 2 2 4 2 2" xfId="11969"/>
    <cellStyle name="Normal 2 5 2 2 2 2 4 2 2 2" xfId="24357"/>
    <cellStyle name="Normal 2 5 2 2 2 2 4 2 3" xfId="18045"/>
    <cellStyle name="Normal 2 5 2 2 2 2 4 3" xfId="8535"/>
    <cellStyle name="Normal 2 5 2 2 2 2 4 3 2" xfId="20951"/>
    <cellStyle name="Normal 2 5 2 2 2 2 4 4" xfId="15816"/>
    <cellStyle name="Normal 2 5 2 2 2 2 5" xfId="2436"/>
    <cellStyle name="Normal 2 5 2 2 2 2 5 2" xfId="6918"/>
    <cellStyle name="Normal 2 5 2 2 2 2 5 2 2" xfId="13077"/>
    <cellStyle name="Normal 2 5 2 2 2 2 5 2 2 2" xfId="25464"/>
    <cellStyle name="Normal 2 5 2 2 2 2 5 2 3" xfId="19344"/>
    <cellStyle name="Normal 2 5 2 2 2 2 5 3" xfId="9846"/>
    <cellStyle name="Normal 2 5 2 2 2 2 5 3 2" xfId="22249"/>
    <cellStyle name="Normal 2 5 2 2 2 2 5 4" xfId="15813"/>
    <cellStyle name="Normal 2 5 2 2 2 2 6" xfId="5610"/>
    <cellStyle name="Normal 2 5 2 2 2 2 6 2" xfId="11968"/>
    <cellStyle name="Normal 2 5 2 2 2 2 6 2 2" xfId="24356"/>
    <cellStyle name="Normal 2 5 2 2 2 2 6 3" xfId="18042"/>
    <cellStyle name="Normal 2 5 2 2 2 2 7" xfId="8532"/>
    <cellStyle name="Normal 2 5 2 2 2 2 7 2" xfId="20948"/>
    <cellStyle name="Normal 2 5 2 2 2 2 8" xfId="14032"/>
    <cellStyle name="Normal 2 5 2 2 2 2 9" xfId="13674"/>
    <cellStyle name="Normal 2 5 2 2 2 2_Alumina Prices" xfId="2440"/>
    <cellStyle name="Normal 2 5 2 2 2 3" xfId="371"/>
    <cellStyle name="Normal 2 5 2 2 2 3 2" xfId="745"/>
    <cellStyle name="Normal 2 5 2 2 2 3 2 2" xfId="4131"/>
    <cellStyle name="Normal 2 5 2 2 2 3 2 2 2" xfId="7195"/>
    <cellStyle name="Normal 2 5 2 2 2 3 2 2 2 2" xfId="13353"/>
    <cellStyle name="Normal 2 5 2 2 2 3 2 2 2 2 2" xfId="25740"/>
    <cellStyle name="Normal 2 5 2 2 2 3 2 2 2 3" xfId="19620"/>
    <cellStyle name="Normal 2 5 2 2 2 3 2 2 3" xfId="10122"/>
    <cellStyle name="Normal 2 5 2 2 2 3 2 2 3 2" xfId="22525"/>
    <cellStyle name="Normal 2 5 2 2 2 3 2 2 4" xfId="16702"/>
    <cellStyle name="Normal 2 5 2 2 2 3 2 3" xfId="6506"/>
    <cellStyle name="Normal 2 5 2 2 2 3 2 3 2" xfId="12665"/>
    <cellStyle name="Normal 2 5 2 2 2 3 2 3 2 2" xfId="25052"/>
    <cellStyle name="Normal 2 5 2 2 2 3 2 3 3" xfId="18932"/>
    <cellStyle name="Normal 2 5 2 2 2 3 2 4" xfId="9434"/>
    <cellStyle name="Normal 2 5 2 2 2 3 2 4 2" xfId="21837"/>
    <cellStyle name="Normal 2 5 2 2 2 3 2 5" xfId="14475"/>
    <cellStyle name="Normal 2 5 2 2 2 3 3" xfId="2441"/>
    <cellStyle name="Normal 2 5 2 2 2 3 3 2" xfId="6920"/>
    <cellStyle name="Normal 2 5 2 2 2 3 3 2 2" xfId="13079"/>
    <cellStyle name="Normal 2 5 2 2 2 3 3 2 2 2" xfId="25466"/>
    <cellStyle name="Normal 2 5 2 2 2 3 3 2 3" xfId="19346"/>
    <cellStyle name="Normal 2 5 2 2 2 3 3 3" xfId="9848"/>
    <cellStyle name="Normal 2 5 2 2 2 3 3 3 2" xfId="22251"/>
    <cellStyle name="Normal 2 5 2 2 2 3 3 4" xfId="15817"/>
    <cellStyle name="Normal 2 5 2 2 2 3 4" xfId="5614"/>
    <cellStyle name="Normal 2 5 2 2 2 3 4 2" xfId="11970"/>
    <cellStyle name="Normal 2 5 2 2 2 3 4 2 2" xfId="24358"/>
    <cellStyle name="Normal 2 5 2 2 2 3 4 3" xfId="18046"/>
    <cellStyle name="Normal 2 5 2 2 2 3 5" xfId="8536"/>
    <cellStyle name="Normal 2 5 2 2 2 3 5 2" xfId="20952"/>
    <cellStyle name="Normal 2 5 2 2 2 3 6" xfId="14120"/>
    <cellStyle name="Normal 2 5 2 2 2 3 7" xfId="13764"/>
    <cellStyle name="Normal 2 5 2 2 2 3_LNG &amp; LPG rework" xfId="30541"/>
    <cellStyle name="Normal 2 5 2 2 2 4" xfId="459"/>
    <cellStyle name="Normal 2 5 2 2 2 4 2" xfId="833"/>
    <cellStyle name="Normal 2 5 2 2 2 4 2 2" xfId="4217"/>
    <cellStyle name="Normal 2 5 2 2 2 4 2 2 2" xfId="7277"/>
    <cellStyle name="Normal 2 5 2 2 2 4 2 2 2 2" xfId="13435"/>
    <cellStyle name="Normal 2 5 2 2 2 4 2 2 2 2 2" xfId="25822"/>
    <cellStyle name="Normal 2 5 2 2 2 4 2 2 2 3" xfId="19702"/>
    <cellStyle name="Normal 2 5 2 2 2 4 2 2 3" xfId="10204"/>
    <cellStyle name="Normal 2 5 2 2 2 4 2 2 3 2" xfId="22607"/>
    <cellStyle name="Normal 2 5 2 2 2 4 2 2 4" xfId="16788"/>
    <cellStyle name="Normal 2 5 2 2 2 4 2 3" xfId="6592"/>
    <cellStyle name="Normal 2 5 2 2 2 4 2 3 2" xfId="12751"/>
    <cellStyle name="Normal 2 5 2 2 2 4 2 3 2 2" xfId="25138"/>
    <cellStyle name="Normal 2 5 2 2 2 4 2 3 3" xfId="19018"/>
    <cellStyle name="Normal 2 5 2 2 2 4 2 4" xfId="9520"/>
    <cellStyle name="Normal 2 5 2 2 2 4 2 4 2" xfId="21923"/>
    <cellStyle name="Normal 2 5 2 2 2 4 2 5" xfId="14563"/>
    <cellStyle name="Normal 2 5 2 2 2 4 3" xfId="2442"/>
    <cellStyle name="Normal 2 5 2 2 2 4 3 2" xfId="6921"/>
    <cellStyle name="Normal 2 5 2 2 2 4 3 2 2" xfId="13080"/>
    <cellStyle name="Normal 2 5 2 2 2 4 3 2 2 2" xfId="25467"/>
    <cellStyle name="Normal 2 5 2 2 2 4 3 2 3" xfId="19347"/>
    <cellStyle name="Normal 2 5 2 2 2 4 3 3" xfId="9849"/>
    <cellStyle name="Normal 2 5 2 2 2 4 3 3 2" xfId="22252"/>
    <cellStyle name="Normal 2 5 2 2 2 4 3 4" xfId="15818"/>
    <cellStyle name="Normal 2 5 2 2 2 4 4" xfId="5615"/>
    <cellStyle name="Normal 2 5 2 2 2 4 4 2" xfId="11971"/>
    <cellStyle name="Normal 2 5 2 2 2 4 4 2 2" xfId="24359"/>
    <cellStyle name="Normal 2 5 2 2 2 4 4 3" xfId="18047"/>
    <cellStyle name="Normal 2 5 2 2 2 4 5" xfId="8537"/>
    <cellStyle name="Normal 2 5 2 2 2 4 5 2" xfId="20953"/>
    <cellStyle name="Normal 2 5 2 2 2 4 6" xfId="14208"/>
    <cellStyle name="Normal 2 5 2 2 2 4_LNG &amp; LPG rework" xfId="30542"/>
    <cellStyle name="Normal 2 5 2 2 2 5" xfId="568"/>
    <cellStyle name="Normal 2 5 2 2 2 5 2" xfId="2443"/>
    <cellStyle name="Normal 2 5 2 2 2 5 2 2" xfId="6922"/>
    <cellStyle name="Normal 2 5 2 2 2 5 2 2 2" xfId="13081"/>
    <cellStyle name="Normal 2 5 2 2 2 5 2 2 2 2" xfId="25468"/>
    <cellStyle name="Normal 2 5 2 2 2 5 2 2 3" xfId="19348"/>
    <cellStyle name="Normal 2 5 2 2 2 5 2 3" xfId="9850"/>
    <cellStyle name="Normal 2 5 2 2 2 5 2 3 2" xfId="22253"/>
    <cellStyle name="Normal 2 5 2 2 2 5 2 4" xfId="15819"/>
    <cellStyle name="Normal 2 5 2 2 2 5 3" xfId="5616"/>
    <cellStyle name="Normal 2 5 2 2 2 5 3 2" xfId="10964"/>
    <cellStyle name="Normal 2 5 2 2 2 5 3 2 2" xfId="23365"/>
    <cellStyle name="Normal 2 5 2 2 2 5 3 3" xfId="18048"/>
    <cellStyle name="Normal 2 5 2 2 2 5 4" xfId="8538"/>
    <cellStyle name="Normal 2 5 2 2 2 5 4 2" xfId="20954"/>
    <cellStyle name="Normal 2 5 2 2 2 5 5" xfId="14299"/>
    <cellStyle name="Normal 2 5 2 2 2 5_LNG &amp; LPG rework" xfId="30543"/>
    <cellStyle name="Normal 2 5 2 2 2 6" xfId="2444"/>
    <cellStyle name="Normal 2 5 2 2 2 6 2" xfId="5617"/>
    <cellStyle name="Normal 2 5 2 2 2 6 2 2" xfId="11972"/>
    <cellStyle name="Normal 2 5 2 2 2 6 2 2 2" xfId="24360"/>
    <cellStyle name="Normal 2 5 2 2 2 6 2 3" xfId="18049"/>
    <cellStyle name="Normal 2 5 2 2 2 6 3" xfId="8539"/>
    <cellStyle name="Normal 2 5 2 2 2 6 3 2" xfId="20955"/>
    <cellStyle name="Normal 2 5 2 2 2 6 4" xfId="15820"/>
    <cellStyle name="Normal 2 5 2 2 2 7" xfId="2445"/>
    <cellStyle name="Normal 2 5 2 2 2 7 2" xfId="5618"/>
    <cellStyle name="Normal 2 5 2 2 2 7 2 2" xfId="11973"/>
    <cellStyle name="Normal 2 5 2 2 2 7 2 2 2" xfId="24361"/>
    <cellStyle name="Normal 2 5 2 2 2 7 2 3" xfId="18050"/>
    <cellStyle name="Normal 2 5 2 2 2 7 3" xfId="8540"/>
    <cellStyle name="Normal 2 5 2 2 2 7 3 2" xfId="20956"/>
    <cellStyle name="Normal 2 5 2 2 2 7 4" xfId="15821"/>
    <cellStyle name="Normal 2 5 2 2 2 8" xfId="2446"/>
    <cellStyle name="Normal 2 5 2 2 2 8 2" xfId="5619"/>
    <cellStyle name="Normal 2 5 2 2 2 8 2 2" xfId="11974"/>
    <cellStyle name="Normal 2 5 2 2 2 8 2 2 2" xfId="24362"/>
    <cellStyle name="Normal 2 5 2 2 2 8 2 3" xfId="18051"/>
    <cellStyle name="Normal 2 5 2 2 2 8 3" xfId="8541"/>
    <cellStyle name="Normal 2 5 2 2 2 8 3 2" xfId="20957"/>
    <cellStyle name="Normal 2 5 2 2 2 8 4" xfId="15822"/>
    <cellStyle name="Normal 2 5 2 2 2 9" xfId="2435"/>
    <cellStyle name="Normal 2 5 2 2 2 9 2" xfId="6917"/>
    <cellStyle name="Normal 2 5 2 2 2 9 2 2" xfId="13076"/>
    <cellStyle name="Normal 2 5 2 2 2 9 2 2 2" xfId="25463"/>
    <cellStyle name="Normal 2 5 2 2 2 9 2 3" xfId="19343"/>
    <cellStyle name="Normal 2 5 2 2 2 9 3" xfId="9845"/>
    <cellStyle name="Normal 2 5 2 2 2 9 3 2" xfId="22248"/>
    <cellStyle name="Normal 2 5 2 2 2 9 4" xfId="15812"/>
    <cellStyle name="Normal 2 5 2 2 2_Alumina Prices" xfId="2447"/>
    <cellStyle name="Normal 2 5 2 2 3" xfId="237"/>
    <cellStyle name="Normal 2 5 2 2 3 2" xfId="613"/>
    <cellStyle name="Normal 2 5 2 2 3 2 2" xfId="2449"/>
    <cellStyle name="Normal 2 5 2 2 3 2 2 2" xfId="6924"/>
    <cellStyle name="Normal 2 5 2 2 3 2 2 2 2" xfId="13083"/>
    <cellStyle name="Normal 2 5 2 2 3 2 2 2 2 2" xfId="25470"/>
    <cellStyle name="Normal 2 5 2 2 3 2 2 2 3" xfId="19350"/>
    <cellStyle name="Normal 2 5 2 2 3 2 2 3" xfId="9852"/>
    <cellStyle name="Normal 2 5 2 2 3 2 2 3 2" xfId="22255"/>
    <cellStyle name="Normal 2 5 2 2 3 2 2 4" xfId="15824"/>
    <cellStyle name="Normal 2 5 2 2 3 2 3" xfId="5621"/>
    <cellStyle name="Normal 2 5 2 2 3 2 3 2" xfId="10638"/>
    <cellStyle name="Normal 2 5 2 2 3 2 3 2 2" xfId="23039"/>
    <cellStyle name="Normal 2 5 2 2 3 2 3 3" xfId="18053"/>
    <cellStyle name="Normal 2 5 2 2 3 2 4" xfId="8543"/>
    <cellStyle name="Normal 2 5 2 2 3 2 4 2" xfId="20959"/>
    <cellStyle name="Normal 2 5 2 2 3 2 5" xfId="14343"/>
    <cellStyle name="Normal 2 5 2 2 3 2 6" xfId="13808"/>
    <cellStyle name="Normal 2 5 2 2 3 2_LNG &amp; LPG rework" xfId="30544"/>
    <cellStyle name="Normal 2 5 2 2 3 3" xfId="2450"/>
    <cellStyle name="Normal 2 5 2 2 3 3 2" xfId="5622"/>
    <cellStyle name="Normal 2 5 2 2 3 3 2 2" xfId="10434"/>
    <cellStyle name="Normal 2 5 2 2 3 3 2 2 2" xfId="22835"/>
    <cellStyle name="Normal 2 5 2 2 3 3 2 3" xfId="18054"/>
    <cellStyle name="Normal 2 5 2 2 3 3 3" xfId="10826"/>
    <cellStyle name="Normal 2 5 2 2 3 3 3 2" xfId="23227"/>
    <cellStyle name="Normal 2 5 2 2 3 3 4" xfId="8544"/>
    <cellStyle name="Normal 2 5 2 2 3 3 4 2" xfId="20960"/>
    <cellStyle name="Normal 2 5 2 2 3 3 5" xfId="15825"/>
    <cellStyle name="Normal 2 5 2 2 3 3_LNG &amp; LPG rework" xfId="30545"/>
    <cellStyle name="Normal 2 5 2 2 3 4" xfId="2451"/>
    <cellStyle name="Normal 2 5 2 2 3 4 2" xfId="5623"/>
    <cellStyle name="Normal 2 5 2 2 3 4 2 2" xfId="11976"/>
    <cellStyle name="Normal 2 5 2 2 3 4 2 2 2" xfId="24364"/>
    <cellStyle name="Normal 2 5 2 2 3 4 2 3" xfId="18055"/>
    <cellStyle name="Normal 2 5 2 2 3 4 3" xfId="8545"/>
    <cellStyle name="Normal 2 5 2 2 3 4 3 2" xfId="20961"/>
    <cellStyle name="Normal 2 5 2 2 3 4 4" xfId="15826"/>
    <cellStyle name="Normal 2 5 2 2 3 5" xfId="2448"/>
    <cellStyle name="Normal 2 5 2 2 3 5 2" xfId="6923"/>
    <cellStyle name="Normal 2 5 2 2 3 5 2 2" xfId="13082"/>
    <cellStyle name="Normal 2 5 2 2 3 5 2 2 2" xfId="25469"/>
    <cellStyle name="Normal 2 5 2 2 3 5 2 3" xfId="19349"/>
    <cellStyle name="Normal 2 5 2 2 3 5 3" xfId="9851"/>
    <cellStyle name="Normal 2 5 2 2 3 5 3 2" xfId="22254"/>
    <cellStyle name="Normal 2 5 2 2 3 5 4" xfId="15823"/>
    <cellStyle name="Normal 2 5 2 2 3 6" xfId="5620"/>
    <cellStyle name="Normal 2 5 2 2 3 6 2" xfId="11975"/>
    <cellStyle name="Normal 2 5 2 2 3 6 2 2" xfId="24363"/>
    <cellStyle name="Normal 2 5 2 2 3 6 3" xfId="18052"/>
    <cellStyle name="Normal 2 5 2 2 3 7" xfId="8542"/>
    <cellStyle name="Normal 2 5 2 2 3 7 2" xfId="20958"/>
    <cellStyle name="Normal 2 5 2 2 3 8" xfId="13988"/>
    <cellStyle name="Normal 2 5 2 2 3 9" xfId="13630"/>
    <cellStyle name="Normal 2 5 2 2 3_Alumina Prices" xfId="2452"/>
    <cellStyle name="Normal 2 5 2 2 4" xfId="327"/>
    <cellStyle name="Normal 2 5 2 2 4 2" xfId="701"/>
    <cellStyle name="Normal 2 5 2 2 4 2 2" xfId="4087"/>
    <cellStyle name="Normal 2 5 2 2 4 2 2 2" xfId="7151"/>
    <cellStyle name="Normal 2 5 2 2 4 2 2 2 2" xfId="13309"/>
    <cellStyle name="Normal 2 5 2 2 4 2 2 2 2 2" xfId="25696"/>
    <cellStyle name="Normal 2 5 2 2 4 2 2 2 3" xfId="19576"/>
    <cellStyle name="Normal 2 5 2 2 4 2 2 3" xfId="10078"/>
    <cellStyle name="Normal 2 5 2 2 4 2 2 3 2" xfId="22481"/>
    <cellStyle name="Normal 2 5 2 2 4 2 2 4" xfId="16658"/>
    <cellStyle name="Normal 2 5 2 2 4 2 3" xfId="6462"/>
    <cellStyle name="Normal 2 5 2 2 4 2 3 2" xfId="12621"/>
    <cellStyle name="Normal 2 5 2 2 4 2 3 2 2" xfId="25008"/>
    <cellStyle name="Normal 2 5 2 2 4 2 3 3" xfId="18888"/>
    <cellStyle name="Normal 2 5 2 2 4 2 4" xfId="9390"/>
    <cellStyle name="Normal 2 5 2 2 4 2 4 2" xfId="21793"/>
    <cellStyle name="Normal 2 5 2 2 4 2 5" xfId="14431"/>
    <cellStyle name="Normal 2 5 2 2 4 3" xfId="2453"/>
    <cellStyle name="Normal 2 5 2 2 4 3 2" xfId="6925"/>
    <cellStyle name="Normal 2 5 2 2 4 3 2 2" xfId="13084"/>
    <cellStyle name="Normal 2 5 2 2 4 3 2 2 2" xfId="25471"/>
    <cellStyle name="Normal 2 5 2 2 4 3 2 3" xfId="19351"/>
    <cellStyle name="Normal 2 5 2 2 4 3 3" xfId="9853"/>
    <cellStyle name="Normal 2 5 2 2 4 3 3 2" xfId="22256"/>
    <cellStyle name="Normal 2 5 2 2 4 3 4" xfId="15827"/>
    <cellStyle name="Normal 2 5 2 2 4 4" xfId="5624"/>
    <cellStyle name="Normal 2 5 2 2 4 4 2" xfId="11977"/>
    <cellStyle name="Normal 2 5 2 2 4 4 2 2" xfId="24365"/>
    <cellStyle name="Normal 2 5 2 2 4 4 3" xfId="18056"/>
    <cellStyle name="Normal 2 5 2 2 4 5" xfId="8546"/>
    <cellStyle name="Normal 2 5 2 2 4 5 2" xfId="20962"/>
    <cellStyle name="Normal 2 5 2 2 4 6" xfId="14076"/>
    <cellStyle name="Normal 2 5 2 2 4 7" xfId="13720"/>
    <cellStyle name="Normal 2 5 2 2 4_LNG &amp; LPG rework" xfId="30546"/>
    <cellStyle name="Normal 2 5 2 2 5" xfId="415"/>
    <cellStyle name="Normal 2 5 2 2 5 2" xfId="789"/>
    <cellStyle name="Normal 2 5 2 2 5 2 2" xfId="4173"/>
    <cellStyle name="Normal 2 5 2 2 5 2 2 2" xfId="7233"/>
    <cellStyle name="Normal 2 5 2 2 5 2 2 2 2" xfId="13391"/>
    <cellStyle name="Normal 2 5 2 2 5 2 2 2 2 2" xfId="25778"/>
    <cellStyle name="Normal 2 5 2 2 5 2 2 2 3" xfId="19658"/>
    <cellStyle name="Normal 2 5 2 2 5 2 2 3" xfId="10160"/>
    <cellStyle name="Normal 2 5 2 2 5 2 2 3 2" xfId="22563"/>
    <cellStyle name="Normal 2 5 2 2 5 2 2 4" xfId="16744"/>
    <cellStyle name="Normal 2 5 2 2 5 2 3" xfId="6548"/>
    <cellStyle name="Normal 2 5 2 2 5 2 3 2" xfId="12707"/>
    <cellStyle name="Normal 2 5 2 2 5 2 3 2 2" xfId="25094"/>
    <cellStyle name="Normal 2 5 2 2 5 2 3 3" xfId="18974"/>
    <cellStyle name="Normal 2 5 2 2 5 2 4" xfId="9476"/>
    <cellStyle name="Normal 2 5 2 2 5 2 4 2" xfId="21879"/>
    <cellStyle name="Normal 2 5 2 2 5 2 5" xfId="14519"/>
    <cellStyle name="Normal 2 5 2 2 5 3" xfId="2454"/>
    <cellStyle name="Normal 2 5 2 2 5 3 2" xfId="6926"/>
    <cellStyle name="Normal 2 5 2 2 5 3 2 2" xfId="13085"/>
    <cellStyle name="Normal 2 5 2 2 5 3 2 2 2" xfId="25472"/>
    <cellStyle name="Normal 2 5 2 2 5 3 2 3" xfId="19352"/>
    <cellStyle name="Normal 2 5 2 2 5 3 3" xfId="9854"/>
    <cellStyle name="Normal 2 5 2 2 5 3 3 2" xfId="22257"/>
    <cellStyle name="Normal 2 5 2 2 5 3 4" xfId="15828"/>
    <cellStyle name="Normal 2 5 2 2 5 4" xfId="5625"/>
    <cellStyle name="Normal 2 5 2 2 5 4 2" xfId="11978"/>
    <cellStyle name="Normal 2 5 2 2 5 4 2 2" xfId="24366"/>
    <cellStyle name="Normal 2 5 2 2 5 4 3" xfId="18057"/>
    <cellStyle name="Normal 2 5 2 2 5 5" xfId="8547"/>
    <cellStyle name="Normal 2 5 2 2 5 5 2" xfId="20963"/>
    <cellStyle name="Normal 2 5 2 2 5 6" xfId="14164"/>
    <cellStyle name="Normal 2 5 2 2 5_LNG &amp; LPG rework" xfId="30547"/>
    <cellStyle name="Normal 2 5 2 2 6" xfId="524"/>
    <cellStyle name="Normal 2 5 2 2 6 2" xfId="2455"/>
    <cellStyle name="Normal 2 5 2 2 6 2 2" xfId="6927"/>
    <cellStyle name="Normal 2 5 2 2 6 2 2 2" xfId="13086"/>
    <cellStyle name="Normal 2 5 2 2 6 2 2 2 2" xfId="25473"/>
    <cellStyle name="Normal 2 5 2 2 6 2 2 3" xfId="19353"/>
    <cellStyle name="Normal 2 5 2 2 6 2 3" xfId="9855"/>
    <cellStyle name="Normal 2 5 2 2 6 2 3 2" xfId="22258"/>
    <cellStyle name="Normal 2 5 2 2 6 2 4" xfId="15829"/>
    <cellStyle name="Normal 2 5 2 2 6 3" xfId="5626"/>
    <cellStyle name="Normal 2 5 2 2 6 3 2" xfId="10920"/>
    <cellStyle name="Normal 2 5 2 2 6 3 2 2" xfId="23321"/>
    <cellStyle name="Normal 2 5 2 2 6 3 3" xfId="18058"/>
    <cellStyle name="Normal 2 5 2 2 6 4" xfId="8548"/>
    <cellStyle name="Normal 2 5 2 2 6 4 2" xfId="20964"/>
    <cellStyle name="Normal 2 5 2 2 6 5" xfId="14255"/>
    <cellStyle name="Normal 2 5 2 2 6_LNG &amp; LPG rework" xfId="30548"/>
    <cellStyle name="Normal 2 5 2 2 7" xfId="2456"/>
    <cellStyle name="Normal 2 5 2 2 7 2" xfId="5627"/>
    <cellStyle name="Normal 2 5 2 2 7 2 2" xfId="11979"/>
    <cellStyle name="Normal 2 5 2 2 7 2 2 2" xfId="24367"/>
    <cellStyle name="Normal 2 5 2 2 7 2 3" xfId="18059"/>
    <cellStyle name="Normal 2 5 2 2 7 3" xfId="8549"/>
    <cellStyle name="Normal 2 5 2 2 7 3 2" xfId="20965"/>
    <cellStyle name="Normal 2 5 2 2 7 4" xfId="15830"/>
    <cellStyle name="Normal 2 5 2 2 8" xfId="2457"/>
    <cellStyle name="Normal 2 5 2 2 8 2" xfId="5628"/>
    <cellStyle name="Normal 2 5 2 2 8 2 2" xfId="11980"/>
    <cellStyle name="Normal 2 5 2 2 8 2 2 2" xfId="24368"/>
    <cellStyle name="Normal 2 5 2 2 8 2 3" xfId="18060"/>
    <cellStyle name="Normal 2 5 2 2 8 3" xfId="8550"/>
    <cellStyle name="Normal 2 5 2 2 8 3 2" xfId="20966"/>
    <cellStyle name="Normal 2 5 2 2 8 4" xfId="15831"/>
    <cellStyle name="Normal 2 5 2 2 9" xfId="2458"/>
    <cellStyle name="Normal 2 5 2 2 9 2" xfId="5629"/>
    <cellStyle name="Normal 2 5 2 2 9 2 2" xfId="11981"/>
    <cellStyle name="Normal 2 5 2 2 9 2 2 2" xfId="24369"/>
    <cellStyle name="Normal 2 5 2 2 9 2 3" xfId="18061"/>
    <cellStyle name="Normal 2 5 2 2 9 3" xfId="8551"/>
    <cellStyle name="Normal 2 5 2 2 9 3 2" xfId="20967"/>
    <cellStyle name="Normal 2 5 2 2 9 4" xfId="15832"/>
    <cellStyle name="Normal 2 5 2 2_Alumina Prices" xfId="2459"/>
    <cellStyle name="Normal 2 5 2 3" xfId="168"/>
    <cellStyle name="Normal 2 5 2 3 10" xfId="5630"/>
    <cellStyle name="Normal 2 5 2 3 10 2" xfId="11982"/>
    <cellStyle name="Normal 2 5 2 3 10 2 2" xfId="24370"/>
    <cellStyle name="Normal 2 5 2 3 10 3" xfId="18062"/>
    <cellStyle name="Normal 2 5 2 3 11" xfId="8552"/>
    <cellStyle name="Normal 2 5 2 3 11 2" xfId="20968"/>
    <cellStyle name="Normal 2 5 2 3 12" xfId="13921"/>
    <cellStyle name="Normal 2 5 2 3 13" xfId="13564"/>
    <cellStyle name="Normal 2 5 2 3 2" xfId="259"/>
    <cellStyle name="Normal 2 5 2 3 2 2" xfId="635"/>
    <cellStyle name="Normal 2 5 2 3 2 2 2" xfId="2462"/>
    <cellStyle name="Normal 2 5 2 3 2 2 2 2" xfId="6930"/>
    <cellStyle name="Normal 2 5 2 3 2 2 2 2 2" xfId="13089"/>
    <cellStyle name="Normal 2 5 2 3 2 2 2 2 2 2" xfId="25476"/>
    <cellStyle name="Normal 2 5 2 3 2 2 2 2 3" xfId="19356"/>
    <cellStyle name="Normal 2 5 2 3 2 2 2 3" xfId="9858"/>
    <cellStyle name="Normal 2 5 2 3 2 2 2 3 2" xfId="22261"/>
    <cellStyle name="Normal 2 5 2 3 2 2 2 4" xfId="15835"/>
    <cellStyle name="Normal 2 5 2 3 2 2 3" xfId="5632"/>
    <cellStyle name="Normal 2 5 2 3 2 2 3 2" xfId="10639"/>
    <cellStyle name="Normal 2 5 2 3 2 2 3 2 2" xfId="23040"/>
    <cellStyle name="Normal 2 5 2 3 2 2 3 3" xfId="18064"/>
    <cellStyle name="Normal 2 5 2 3 2 2 4" xfId="8554"/>
    <cellStyle name="Normal 2 5 2 3 2 2 4 2" xfId="20970"/>
    <cellStyle name="Normal 2 5 2 3 2 2 5" xfId="14365"/>
    <cellStyle name="Normal 2 5 2 3 2 2 6" xfId="13830"/>
    <cellStyle name="Normal 2 5 2 3 2 2_LNG &amp; LPG rework" xfId="30549"/>
    <cellStyle name="Normal 2 5 2 3 2 3" xfId="2463"/>
    <cellStyle name="Normal 2 5 2 3 2 3 2" xfId="5633"/>
    <cellStyle name="Normal 2 5 2 3 2 3 2 2" xfId="10435"/>
    <cellStyle name="Normal 2 5 2 3 2 3 2 2 2" xfId="22836"/>
    <cellStyle name="Normal 2 5 2 3 2 3 2 3" xfId="18065"/>
    <cellStyle name="Normal 2 5 2 3 2 3 3" xfId="10827"/>
    <cellStyle name="Normal 2 5 2 3 2 3 3 2" xfId="23228"/>
    <cellStyle name="Normal 2 5 2 3 2 3 4" xfId="8555"/>
    <cellStyle name="Normal 2 5 2 3 2 3 4 2" xfId="20971"/>
    <cellStyle name="Normal 2 5 2 3 2 3 5" xfId="15836"/>
    <cellStyle name="Normal 2 5 2 3 2 3_LNG &amp; LPG rework" xfId="30550"/>
    <cellStyle name="Normal 2 5 2 3 2 4" xfId="2464"/>
    <cellStyle name="Normal 2 5 2 3 2 4 2" xfId="5634"/>
    <cellStyle name="Normal 2 5 2 3 2 4 2 2" xfId="11984"/>
    <cellStyle name="Normal 2 5 2 3 2 4 2 2 2" xfId="24372"/>
    <cellStyle name="Normal 2 5 2 3 2 4 2 3" xfId="18066"/>
    <cellStyle name="Normal 2 5 2 3 2 4 3" xfId="8556"/>
    <cellStyle name="Normal 2 5 2 3 2 4 3 2" xfId="20972"/>
    <cellStyle name="Normal 2 5 2 3 2 4 4" xfId="15837"/>
    <cellStyle name="Normal 2 5 2 3 2 5" xfId="2461"/>
    <cellStyle name="Normal 2 5 2 3 2 5 2" xfId="6929"/>
    <cellStyle name="Normal 2 5 2 3 2 5 2 2" xfId="13088"/>
    <cellStyle name="Normal 2 5 2 3 2 5 2 2 2" xfId="25475"/>
    <cellStyle name="Normal 2 5 2 3 2 5 2 3" xfId="19355"/>
    <cellStyle name="Normal 2 5 2 3 2 5 3" xfId="9857"/>
    <cellStyle name="Normal 2 5 2 3 2 5 3 2" xfId="22260"/>
    <cellStyle name="Normal 2 5 2 3 2 5 4" xfId="15834"/>
    <cellStyle name="Normal 2 5 2 3 2 6" xfId="5631"/>
    <cellStyle name="Normal 2 5 2 3 2 6 2" xfId="11983"/>
    <cellStyle name="Normal 2 5 2 3 2 6 2 2" xfId="24371"/>
    <cellStyle name="Normal 2 5 2 3 2 6 3" xfId="18063"/>
    <cellStyle name="Normal 2 5 2 3 2 7" xfId="8553"/>
    <cellStyle name="Normal 2 5 2 3 2 7 2" xfId="20969"/>
    <cellStyle name="Normal 2 5 2 3 2 8" xfId="14010"/>
    <cellStyle name="Normal 2 5 2 3 2 9" xfId="13652"/>
    <cellStyle name="Normal 2 5 2 3 2_Alumina Prices" xfId="2465"/>
    <cellStyle name="Normal 2 5 2 3 3" xfId="349"/>
    <cellStyle name="Normal 2 5 2 3 3 2" xfId="723"/>
    <cellStyle name="Normal 2 5 2 3 3 2 2" xfId="4109"/>
    <cellStyle name="Normal 2 5 2 3 3 2 2 2" xfId="7173"/>
    <cellStyle name="Normal 2 5 2 3 3 2 2 2 2" xfId="13331"/>
    <cellStyle name="Normal 2 5 2 3 3 2 2 2 2 2" xfId="25718"/>
    <cellStyle name="Normal 2 5 2 3 3 2 2 2 3" xfId="19598"/>
    <cellStyle name="Normal 2 5 2 3 3 2 2 3" xfId="10100"/>
    <cellStyle name="Normal 2 5 2 3 3 2 2 3 2" xfId="22503"/>
    <cellStyle name="Normal 2 5 2 3 3 2 2 4" xfId="16680"/>
    <cellStyle name="Normal 2 5 2 3 3 2 3" xfId="6484"/>
    <cellStyle name="Normal 2 5 2 3 3 2 3 2" xfId="12643"/>
    <cellStyle name="Normal 2 5 2 3 3 2 3 2 2" xfId="25030"/>
    <cellStyle name="Normal 2 5 2 3 3 2 3 3" xfId="18910"/>
    <cellStyle name="Normal 2 5 2 3 3 2 4" xfId="9412"/>
    <cellStyle name="Normal 2 5 2 3 3 2 4 2" xfId="21815"/>
    <cellStyle name="Normal 2 5 2 3 3 2 5" xfId="14453"/>
    <cellStyle name="Normal 2 5 2 3 3 3" xfId="2466"/>
    <cellStyle name="Normal 2 5 2 3 3 3 2" xfId="6931"/>
    <cellStyle name="Normal 2 5 2 3 3 3 2 2" xfId="13090"/>
    <cellStyle name="Normal 2 5 2 3 3 3 2 2 2" xfId="25477"/>
    <cellStyle name="Normal 2 5 2 3 3 3 2 3" xfId="19357"/>
    <cellStyle name="Normal 2 5 2 3 3 3 3" xfId="9859"/>
    <cellStyle name="Normal 2 5 2 3 3 3 3 2" xfId="22262"/>
    <cellStyle name="Normal 2 5 2 3 3 3 4" xfId="15838"/>
    <cellStyle name="Normal 2 5 2 3 3 4" xfId="5635"/>
    <cellStyle name="Normal 2 5 2 3 3 4 2" xfId="11985"/>
    <cellStyle name="Normal 2 5 2 3 3 4 2 2" xfId="24373"/>
    <cellStyle name="Normal 2 5 2 3 3 4 3" xfId="18067"/>
    <cellStyle name="Normal 2 5 2 3 3 5" xfId="8557"/>
    <cellStyle name="Normal 2 5 2 3 3 5 2" xfId="20973"/>
    <cellStyle name="Normal 2 5 2 3 3 6" xfId="14098"/>
    <cellStyle name="Normal 2 5 2 3 3 7" xfId="13742"/>
    <cellStyle name="Normal 2 5 2 3 3_LNG &amp; LPG rework" xfId="30551"/>
    <cellStyle name="Normal 2 5 2 3 4" xfId="437"/>
    <cellStyle name="Normal 2 5 2 3 4 2" xfId="811"/>
    <cellStyle name="Normal 2 5 2 3 4 2 2" xfId="4195"/>
    <cellStyle name="Normal 2 5 2 3 4 2 2 2" xfId="7255"/>
    <cellStyle name="Normal 2 5 2 3 4 2 2 2 2" xfId="13413"/>
    <cellStyle name="Normal 2 5 2 3 4 2 2 2 2 2" xfId="25800"/>
    <cellStyle name="Normal 2 5 2 3 4 2 2 2 3" xfId="19680"/>
    <cellStyle name="Normal 2 5 2 3 4 2 2 3" xfId="10182"/>
    <cellStyle name="Normal 2 5 2 3 4 2 2 3 2" xfId="22585"/>
    <cellStyle name="Normal 2 5 2 3 4 2 2 4" xfId="16766"/>
    <cellStyle name="Normal 2 5 2 3 4 2 3" xfId="6570"/>
    <cellStyle name="Normal 2 5 2 3 4 2 3 2" xfId="12729"/>
    <cellStyle name="Normal 2 5 2 3 4 2 3 2 2" xfId="25116"/>
    <cellStyle name="Normal 2 5 2 3 4 2 3 3" xfId="18996"/>
    <cellStyle name="Normal 2 5 2 3 4 2 4" xfId="9498"/>
    <cellStyle name="Normal 2 5 2 3 4 2 4 2" xfId="21901"/>
    <cellStyle name="Normal 2 5 2 3 4 2 5" xfId="14541"/>
    <cellStyle name="Normal 2 5 2 3 4 3" xfId="2467"/>
    <cellStyle name="Normal 2 5 2 3 4 3 2" xfId="6932"/>
    <cellStyle name="Normal 2 5 2 3 4 3 2 2" xfId="13091"/>
    <cellStyle name="Normal 2 5 2 3 4 3 2 2 2" xfId="25478"/>
    <cellStyle name="Normal 2 5 2 3 4 3 2 3" xfId="19358"/>
    <cellStyle name="Normal 2 5 2 3 4 3 3" xfId="9860"/>
    <cellStyle name="Normal 2 5 2 3 4 3 3 2" xfId="22263"/>
    <cellStyle name="Normal 2 5 2 3 4 3 4" xfId="15839"/>
    <cellStyle name="Normal 2 5 2 3 4 4" xfId="5636"/>
    <cellStyle name="Normal 2 5 2 3 4 4 2" xfId="11986"/>
    <cellStyle name="Normal 2 5 2 3 4 4 2 2" xfId="24374"/>
    <cellStyle name="Normal 2 5 2 3 4 4 3" xfId="18068"/>
    <cellStyle name="Normal 2 5 2 3 4 5" xfId="8558"/>
    <cellStyle name="Normal 2 5 2 3 4 5 2" xfId="20974"/>
    <cellStyle name="Normal 2 5 2 3 4 6" xfId="14186"/>
    <cellStyle name="Normal 2 5 2 3 4_LNG &amp; LPG rework" xfId="30552"/>
    <cellStyle name="Normal 2 5 2 3 5" xfId="546"/>
    <cellStyle name="Normal 2 5 2 3 5 2" xfId="2468"/>
    <cellStyle name="Normal 2 5 2 3 5 2 2" xfId="6933"/>
    <cellStyle name="Normal 2 5 2 3 5 2 2 2" xfId="13092"/>
    <cellStyle name="Normal 2 5 2 3 5 2 2 2 2" xfId="25479"/>
    <cellStyle name="Normal 2 5 2 3 5 2 2 3" xfId="19359"/>
    <cellStyle name="Normal 2 5 2 3 5 2 3" xfId="9861"/>
    <cellStyle name="Normal 2 5 2 3 5 2 3 2" xfId="22264"/>
    <cellStyle name="Normal 2 5 2 3 5 2 4" xfId="15840"/>
    <cellStyle name="Normal 2 5 2 3 5 3" xfId="5637"/>
    <cellStyle name="Normal 2 5 2 3 5 3 2" xfId="10942"/>
    <cellStyle name="Normal 2 5 2 3 5 3 2 2" xfId="23343"/>
    <cellStyle name="Normal 2 5 2 3 5 3 3" xfId="18069"/>
    <cellStyle name="Normal 2 5 2 3 5 4" xfId="8559"/>
    <cellStyle name="Normal 2 5 2 3 5 4 2" xfId="20975"/>
    <cellStyle name="Normal 2 5 2 3 5 5" xfId="14277"/>
    <cellStyle name="Normal 2 5 2 3 5_LNG &amp; LPG rework" xfId="30553"/>
    <cellStyle name="Normal 2 5 2 3 6" xfId="2469"/>
    <cellStyle name="Normal 2 5 2 3 6 2" xfId="5638"/>
    <cellStyle name="Normal 2 5 2 3 6 2 2" xfId="11987"/>
    <cellStyle name="Normal 2 5 2 3 6 2 2 2" xfId="24375"/>
    <cellStyle name="Normal 2 5 2 3 6 2 3" xfId="18070"/>
    <cellStyle name="Normal 2 5 2 3 6 3" xfId="8560"/>
    <cellStyle name="Normal 2 5 2 3 6 3 2" xfId="20976"/>
    <cellStyle name="Normal 2 5 2 3 6 4" xfId="15841"/>
    <cellStyle name="Normal 2 5 2 3 7" xfId="2470"/>
    <cellStyle name="Normal 2 5 2 3 7 2" xfId="5639"/>
    <cellStyle name="Normal 2 5 2 3 7 2 2" xfId="11988"/>
    <cellStyle name="Normal 2 5 2 3 7 2 2 2" xfId="24376"/>
    <cellStyle name="Normal 2 5 2 3 7 2 3" xfId="18071"/>
    <cellStyle name="Normal 2 5 2 3 7 3" xfId="8561"/>
    <cellStyle name="Normal 2 5 2 3 7 3 2" xfId="20977"/>
    <cellStyle name="Normal 2 5 2 3 7 4" xfId="15842"/>
    <cellStyle name="Normal 2 5 2 3 8" xfId="2471"/>
    <cellStyle name="Normal 2 5 2 3 8 2" xfId="5640"/>
    <cellStyle name="Normal 2 5 2 3 8 2 2" xfId="11989"/>
    <cellStyle name="Normal 2 5 2 3 8 2 2 2" xfId="24377"/>
    <cellStyle name="Normal 2 5 2 3 8 2 3" xfId="18072"/>
    <cellStyle name="Normal 2 5 2 3 8 3" xfId="8562"/>
    <cellStyle name="Normal 2 5 2 3 8 3 2" xfId="20978"/>
    <cellStyle name="Normal 2 5 2 3 8 4" xfId="15843"/>
    <cellStyle name="Normal 2 5 2 3 9" xfId="2460"/>
    <cellStyle name="Normal 2 5 2 3 9 2" xfId="6928"/>
    <cellStyle name="Normal 2 5 2 3 9 2 2" xfId="13087"/>
    <cellStyle name="Normal 2 5 2 3 9 2 2 2" xfId="25474"/>
    <cellStyle name="Normal 2 5 2 3 9 2 3" xfId="19354"/>
    <cellStyle name="Normal 2 5 2 3 9 3" xfId="9856"/>
    <cellStyle name="Normal 2 5 2 3 9 3 2" xfId="22259"/>
    <cellStyle name="Normal 2 5 2 3 9 4" xfId="15833"/>
    <cellStyle name="Normal 2 5 2 3_Alumina Prices" xfId="2472"/>
    <cellStyle name="Normal 2 5 2 4" xfId="215"/>
    <cellStyle name="Normal 2 5 2 4 2" xfId="591"/>
    <cellStyle name="Normal 2 5 2 4 2 2" xfId="2474"/>
    <cellStyle name="Normal 2 5 2 4 2 2 2" xfId="6935"/>
    <cellStyle name="Normal 2 5 2 4 2 2 2 2" xfId="13094"/>
    <cellStyle name="Normal 2 5 2 4 2 2 2 2 2" xfId="25481"/>
    <cellStyle name="Normal 2 5 2 4 2 2 2 3" xfId="19361"/>
    <cellStyle name="Normal 2 5 2 4 2 2 3" xfId="9863"/>
    <cellStyle name="Normal 2 5 2 4 2 2 3 2" xfId="22266"/>
    <cellStyle name="Normal 2 5 2 4 2 2 4" xfId="15845"/>
    <cellStyle name="Normal 2 5 2 4 2 3" xfId="5642"/>
    <cellStyle name="Normal 2 5 2 4 2 3 2" xfId="10640"/>
    <cellStyle name="Normal 2 5 2 4 2 3 2 2" xfId="23041"/>
    <cellStyle name="Normal 2 5 2 4 2 3 3" xfId="18074"/>
    <cellStyle name="Normal 2 5 2 4 2 4" xfId="8564"/>
    <cellStyle name="Normal 2 5 2 4 2 4 2" xfId="20980"/>
    <cellStyle name="Normal 2 5 2 4 2 5" xfId="14321"/>
    <cellStyle name="Normal 2 5 2 4 2 6" xfId="13786"/>
    <cellStyle name="Normal 2 5 2 4 2_LNG &amp; LPG rework" xfId="30554"/>
    <cellStyle name="Normal 2 5 2 4 3" xfId="2475"/>
    <cellStyle name="Normal 2 5 2 4 3 2" xfId="5643"/>
    <cellStyle name="Normal 2 5 2 4 3 2 2" xfId="10436"/>
    <cellStyle name="Normal 2 5 2 4 3 2 2 2" xfId="22837"/>
    <cellStyle name="Normal 2 5 2 4 3 2 3" xfId="18075"/>
    <cellStyle name="Normal 2 5 2 4 3 3" xfId="10828"/>
    <cellStyle name="Normal 2 5 2 4 3 3 2" xfId="23229"/>
    <cellStyle name="Normal 2 5 2 4 3 4" xfId="8565"/>
    <cellStyle name="Normal 2 5 2 4 3 4 2" xfId="20981"/>
    <cellStyle name="Normal 2 5 2 4 3 5" xfId="15846"/>
    <cellStyle name="Normal 2 5 2 4 3_LNG &amp; LPG rework" xfId="30555"/>
    <cellStyle name="Normal 2 5 2 4 4" xfId="2476"/>
    <cellStyle name="Normal 2 5 2 4 4 2" xfId="5644"/>
    <cellStyle name="Normal 2 5 2 4 4 2 2" xfId="11991"/>
    <cellStyle name="Normal 2 5 2 4 4 2 2 2" xfId="24379"/>
    <cellStyle name="Normal 2 5 2 4 4 2 3" xfId="18076"/>
    <cellStyle name="Normal 2 5 2 4 4 3" xfId="8566"/>
    <cellStyle name="Normal 2 5 2 4 4 3 2" xfId="20982"/>
    <cellStyle name="Normal 2 5 2 4 4 4" xfId="15847"/>
    <cellStyle name="Normal 2 5 2 4 5" xfId="2473"/>
    <cellStyle name="Normal 2 5 2 4 5 2" xfId="6934"/>
    <cellStyle name="Normal 2 5 2 4 5 2 2" xfId="13093"/>
    <cellStyle name="Normal 2 5 2 4 5 2 2 2" xfId="25480"/>
    <cellStyle name="Normal 2 5 2 4 5 2 3" xfId="19360"/>
    <cellStyle name="Normal 2 5 2 4 5 3" xfId="9862"/>
    <cellStyle name="Normal 2 5 2 4 5 3 2" xfId="22265"/>
    <cellStyle name="Normal 2 5 2 4 5 4" xfId="15844"/>
    <cellStyle name="Normal 2 5 2 4 6" xfId="5641"/>
    <cellStyle name="Normal 2 5 2 4 6 2" xfId="11990"/>
    <cellStyle name="Normal 2 5 2 4 6 2 2" xfId="24378"/>
    <cellStyle name="Normal 2 5 2 4 6 3" xfId="18073"/>
    <cellStyle name="Normal 2 5 2 4 7" xfId="8563"/>
    <cellStyle name="Normal 2 5 2 4 7 2" xfId="20979"/>
    <cellStyle name="Normal 2 5 2 4 8" xfId="13966"/>
    <cellStyle name="Normal 2 5 2 4 9" xfId="13608"/>
    <cellStyle name="Normal 2 5 2 4_Alumina Prices" xfId="2477"/>
    <cellStyle name="Normal 2 5 2 5" xfId="305"/>
    <cellStyle name="Normal 2 5 2 5 2" xfId="679"/>
    <cellStyle name="Normal 2 5 2 5 2 2" xfId="4065"/>
    <cellStyle name="Normal 2 5 2 5 2 2 2" xfId="6440"/>
    <cellStyle name="Normal 2 5 2 5 2 2 2 2" xfId="12599"/>
    <cellStyle name="Normal 2 5 2 5 2 2 2 2 2" xfId="24986"/>
    <cellStyle name="Normal 2 5 2 5 2 2 2 3" xfId="18866"/>
    <cellStyle name="Normal 2 5 2 5 2 2 3" xfId="9368"/>
    <cellStyle name="Normal 2 5 2 5 2 2 3 2" xfId="21771"/>
    <cellStyle name="Normal 2 5 2 5 2 2 4" xfId="16636"/>
    <cellStyle name="Normal 2 5 2 5 2 3" xfId="3495"/>
    <cellStyle name="Normal 2 5 2 5 2 4" xfId="14409"/>
    <cellStyle name="Normal 2 5 2 5 3" xfId="2478"/>
    <cellStyle name="Normal 2 5 2 5 3 2" xfId="6936"/>
    <cellStyle name="Normal 2 5 2 5 3 2 2" xfId="13095"/>
    <cellStyle name="Normal 2 5 2 5 3 2 2 2" xfId="25482"/>
    <cellStyle name="Normal 2 5 2 5 3 2 3" xfId="19362"/>
    <cellStyle name="Normal 2 5 2 5 3 3" xfId="9864"/>
    <cellStyle name="Normal 2 5 2 5 3 3 2" xfId="22267"/>
    <cellStyle name="Normal 2 5 2 5 3 4" xfId="15848"/>
    <cellStyle name="Normal 2 5 2 5 4" xfId="5645"/>
    <cellStyle name="Normal 2 5 2 5 4 2" xfId="11992"/>
    <cellStyle name="Normal 2 5 2 5 4 2 2" xfId="24380"/>
    <cellStyle name="Normal 2 5 2 5 4 3" xfId="18077"/>
    <cellStyle name="Normal 2 5 2 5 5" xfId="8567"/>
    <cellStyle name="Normal 2 5 2 5 5 2" xfId="20983"/>
    <cellStyle name="Normal 2 5 2 5 6" xfId="14054"/>
    <cellStyle name="Normal 2 5 2 5 7" xfId="13698"/>
    <cellStyle name="Normal 2 5 2 5_LNG &amp; LPG rework" xfId="30556"/>
    <cellStyle name="Normal 2 5 2 6" xfId="393"/>
    <cellStyle name="Normal 2 5 2 6 2" xfId="767"/>
    <cellStyle name="Normal 2 5 2 6 2 2" xfId="4151"/>
    <cellStyle name="Normal 2 5 2 6 2 2 2" xfId="7211"/>
    <cellStyle name="Normal 2 5 2 6 2 2 2 2" xfId="13369"/>
    <cellStyle name="Normal 2 5 2 6 2 2 2 2 2" xfId="25756"/>
    <cellStyle name="Normal 2 5 2 6 2 2 2 3" xfId="19636"/>
    <cellStyle name="Normal 2 5 2 6 2 2 3" xfId="10138"/>
    <cellStyle name="Normal 2 5 2 6 2 2 3 2" xfId="22541"/>
    <cellStyle name="Normal 2 5 2 6 2 2 4" xfId="16722"/>
    <cellStyle name="Normal 2 5 2 6 2 3" xfId="6526"/>
    <cellStyle name="Normal 2 5 2 6 2 3 2" xfId="12685"/>
    <cellStyle name="Normal 2 5 2 6 2 3 2 2" xfId="25072"/>
    <cellStyle name="Normal 2 5 2 6 2 3 3" xfId="18952"/>
    <cellStyle name="Normal 2 5 2 6 2 4" xfId="9454"/>
    <cellStyle name="Normal 2 5 2 6 2 4 2" xfId="21857"/>
    <cellStyle name="Normal 2 5 2 6 2 5" xfId="14497"/>
    <cellStyle name="Normal 2 5 2 6 3" xfId="2479"/>
    <cellStyle name="Normal 2 5 2 6 3 2" xfId="6937"/>
    <cellStyle name="Normal 2 5 2 6 3 2 2" xfId="13096"/>
    <cellStyle name="Normal 2 5 2 6 3 2 2 2" xfId="25483"/>
    <cellStyle name="Normal 2 5 2 6 3 2 3" xfId="19363"/>
    <cellStyle name="Normal 2 5 2 6 3 3" xfId="9865"/>
    <cellStyle name="Normal 2 5 2 6 3 3 2" xfId="22268"/>
    <cellStyle name="Normal 2 5 2 6 3 4" xfId="15849"/>
    <cellStyle name="Normal 2 5 2 6 4" xfId="5646"/>
    <cellStyle name="Normal 2 5 2 6 4 2" xfId="11993"/>
    <cellStyle name="Normal 2 5 2 6 4 2 2" xfId="24381"/>
    <cellStyle name="Normal 2 5 2 6 4 3" xfId="18078"/>
    <cellStyle name="Normal 2 5 2 6 5" xfId="8568"/>
    <cellStyle name="Normal 2 5 2 6 5 2" xfId="20984"/>
    <cellStyle name="Normal 2 5 2 6 6" xfId="14142"/>
    <cellStyle name="Normal 2 5 2 6_LNG &amp; LPG rework" xfId="30557"/>
    <cellStyle name="Normal 2 5 2 7" xfId="502"/>
    <cellStyle name="Normal 2 5 2 7 2" xfId="2480"/>
    <cellStyle name="Normal 2 5 2 7 2 2" xfId="6938"/>
    <cellStyle name="Normal 2 5 2 7 2 2 2" xfId="13097"/>
    <cellStyle name="Normal 2 5 2 7 2 2 2 2" xfId="25484"/>
    <cellStyle name="Normal 2 5 2 7 2 2 3" xfId="19364"/>
    <cellStyle name="Normal 2 5 2 7 2 3" xfId="9866"/>
    <cellStyle name="Normal 2 5 2 7 2 3 2" xfId="22269"/>
    <cellStyle name="Normal 2 5 2 7 2 4" xfId="15850"/>
    <cellStyle name="Normal 2 5 2 7 3" xfId="5647"/>
    <cellStyle name="Normal 2 5 2 7 3 2" xfId="10824"/>
    <cellStyle name="Normal 2 5 2 7 3 2 2" xfId="23225"/>
    <cellStyle name="Normal 2 5 2 7 3 3" xfId="18079"/>
    <cellStyle name="Normal 2 5 2 7 4" xfId="8569"/>
    <cellStyle name="Normal 2 5 2 7 4 2" xfId="20985"/>
    <cellStyle name="Normal 2 5 2 7 5" xfId="14233"/>
    <cellStyle name="Normal 2 5 2 7_LNG &amp; LPG rework" xfId="30558"/>
    <cellStyle name="Normal 2 5 2 8" xfId="2481"/>
    <cellStyle name="Normal 2 5 2 8 2" xfId="5648"/>
    <cellStyle name="Normal 2 5 2 8 2 2" xfId="10488"/>
    <cellStyle name="Normal 2 5 2 8 2 2 2" xfId="22889"/>
    <cellStyle name="Normal 2 5 2 8 2 3" xfId="18080"/>
    <cellStyle name="Normal 2 5 2 8 3" xfId="10898"/>
    <cellStyle name="Normal 2 5 2 8 3 2" xfId="23299"/>
    <cellStyle name="Normal 2 5 2 8 4" xfId="8570"/>
    <cellStyle name="Normal 2 5 2 8 4 2" xfId="20986"/>
    <cellStyle name="Normal 2 5 2 8 5" xfId="15851"/>
    <cellStyle name="Normal 2 5 2 8_LNG &amp; LPG rework" xfId="30559"/>
    <cellStyle name="Normal 2 5 2 9" xfId="2482"/>
    <cellStyle name="Normal 2 5 2 9 2" xfId="5649"/>
    <cellStyle name="Normal 2 5 2 9 2 2" xfId="11994"/>
    <cellStyle name="Normal 2 5 2 9 2 2 2" xfId="24382"/>
    <cellStyle name="Normal 2 5 2 9 2 3" xfId="18081"/>
    <cellStyle name="Normal 2 5 2 9 3" xfId="8571"/>
    <cellStyle name="Normal 2 5 2 9 3 2" xfId="20987"/>
    <cellStyle name="Normal 2 5 2 9 4" xfId="15852"/>
    <cellStyle name="Normal 2 5 2_Alumina - Quantity and Value" xfId="4013"/>
    <cellStyle name="Normal 2 5 3" xfId="133"/>
    <cellStyle name="Normal 2 5 3 10" xfId="2483"/>
    <cellStyle name="Normal 2 5 3 10 2" xfId="6939"/>
    <cellStyle name="Normal 2 5 3 10 2 2" xfId="13098"/>
    <cellStyle name="Normal 2 5 3 10 2 2 2" xfId="25485"/>
    <cellStyle name="Normal 2 5 3 10 2 3" xfId="19365"/>
    <cellStyle name="Normal 2 5 3 10 3" xfId="9867"/>
    <cellStyle name="Normal 2 5 3 10 3 2" xfId="22270"/>
    <cellStyle name="Normal 2 5 3 10 4" xfId="15853"/>
    <cellStyle name="Normal 2 5 3 11" xfId="5650"/>
    <cellStyle name="Normal 2 5 3 11 2" xfId="11995"/>
    <cellStyle name="Normal 2 5 3 11 2 2" xfId="24383"/>
    <cellStyle name="Normal 2 5 3 11 3" xfId="18082"/>
    <cellStyle name="Normal 2 5 3 12" xfId="8572"/>
    <cellStyle name="Normal 2 5 3 12 2" xfId="20988"/>
    <cellStyle name="Normal 2 5 3 13" xfId="13886"/>
    <cellStyle name="Normal 2 5 3 14" xfId="13529"/>
    <cellStyle name="Normal 2 5 3 2" xfId="177"/>
    <cellStyle name="Normal 2 5 3 2 10" xfId="5651"/>
    <cellStyle name="Normal 2 5 3 2 10 2" xfId="11996"/>
    <cellStyle name="Normal 2 5 3 2 10 2 2" xfId="24384"/>
    <cellStyle name="Normal 2 5 3 2 10 3" xfId="18083"/>
    <cellStyle name="Normal 2 5 3 2 11" xfId="8573"/>
    <cellStyle name="Normal 2 5 3 2 11 2" xfId="20989"/>
    <cellStyle name="Normal 2 5 3 2 12" xfId="13930"/>
    <cellStyle name="Normal 2 5 3 2 13" xfId="13573"/>
    <cellStyle name="Normal 2 5 3 2 2" xfId="268"/>
    <cellStyle name="Normal 2 5 3 2 2 2" xfId="644"/>
    <cellStyle name="Normal 2 5 3 2 2 2 2" xfId="2486"/>
    <cellStyle name="Normal 2 5 3 2 2 2 2 2" xfId="6942"/>
    <cellStyle name="Normal 2 5 3 2 2 2 2 2 2" xfId="13101"/>
    <cellStyle name="Normal 2 5 3 2 2 2 2 2 2 2" xfId="25488"/>
    <cellStyle name="Normal 2 5 3 2 2 2 2 2 3" xfId="19368"/>
    <cellStyle name="Normal 2 5 3 2 2 2 2 3" xfId="9870"/>
    <cellStyle name="Normal 2 5 3 2 2 2 2 3 2" xfId="22273"/>
    <cellStyle name="Normal 2 5 3 2 2 2 2 4" xfId="15856"/>
    <cellStyle name="Normal 2 5 3 2 2 2 3" xfId="5653"/>
    <cellStyle name="Normal 2 5 3 2 2 2 3 2" xfId="10641"/>
    <cellStyle name="Normal 2 5 3 2 2 2 3 2 2" xfId="23042"/>
    <cellStyle name="Normal 2 5 3 2 2 2 3 3" xfId="18085"/>
    <cellStyle name="Normal 2 5 3 2 2 2 4" xfId="8575"/>
    <cellStyle name="Normal 2 5 3 2 2 2 4 2" xfId="20991"/>
    <cellStyle name="Normal 2 5 3 2 2 2 5" xfId="14374"/>
    <cellStyle name="Normal 2 5 3 2 2 2 6" xfId="13839"/>
    <cellStyle name="Normal 2 5 3 2 2 2_LNG &amp; LPG rework" xfId="30560"/>
    <cellStyle name="Normal 2 5 3 2 2 3" xfId="2487"/>
    <cellStyle name="Normal 2 5 3 2 2 3 2" xfId="5654"/>
    <cellStyle name="Normal 2 5 3 2 2 3 2 2" xfId="10437"/>
    <cellStyle name="Normal 2 5 3 2 2 3 2 2 2" xfId="22838"/>
    <cellStyle name="Normal 2 5 3 2 2 3 2 3" xfId="18086"/>
    <cellStyle name="Normal 2 5 3 2 2 3 3" xfId="10830"/>
    <cellStyle name="Normal 2 5 3 2 2 3 3 2" xfId="23231"/>
    <cellStyle name="Normal 2 5 3 2 2 3 4" xfId="8576"/>
    <cellStyle name="Normal 2 5 3 2 2 3 4 2" xfId="20992"/>
    <cellStyle name="Normal 2 5 3 2 2 3 5" xfId="15857"/>
    <cellStyle name="Normal 2 5 3 2 2 3_LNG &amp; LPG rework" xfId="30561"/>
    <cellStyle name="Normal 2 5 3 2 2 4" xfId="2488"/>
    <cellStyle name="Normal 2 5 3 2 2 4 2" xfId="5655"/>
    <cellStyle name="Normal 2 5 3 2 2 4 2 2" xfId="11998"/>
    <cellStyle name="Normal 2 5 3 2 2 4 2 2 2" xfId="24386"/>
    <cellStyle name="Normal 2 5 3 2 2 4 2 3" xfId="18087"/>
    <cellStyle name="Normal 2 5 3 2 2 4 3" xfId="8577"/>
    <cellStyle name="Normal 2 5 3 2 2 4 3 2" xfId="20993"/>
    <cellStyle name="Normal 2 5 3 2 2 4 4" xfId="15858"/>
    <cellStyle name="Normal 2 5 3 2 2 5" xfId="2485"/>
    <cellStyle name="Normal 2 5 3 2 2 5 2" xfId="6941"/>
    <cellStyle name="Normal 2 5 3 2 2 5 2 2" xfId="13100"/>
    <cellStyle name="Normal 2 5 3 2 2 5 2 2 2" xfId="25487"/>
    <cellStyle name="Normal 2 5 3 2 2 5 2 3" xfId="19367"/>
    <cellStyle name="Normal 2 5 3 2 2 5 3" xfId="9869"/>
    <cellStyle name="Normal 2 5 3 2 2 5 3 2" xfId="22272"/>
    <cellStyle name="Normal 2 5 3 2 2 5 4" xfId="15855"/>
    <cellStyle name="Normal 2 5 3 2 2 6" xfId="5652"/>
    <cellStyle name="Normal 2 5 3 2 2 6 2" xfId="11997"/>
    <cellStyle name="Normal 2 5 3 2 2 6 2 2" xfId="24385"/>
    <cellStyle name="Normal 2 5 3 2 2 6 3" xfId="18084"/>
    <cellStyle name="Normal 2 5 3 2 2 7" xfId="8574"/>
    <cellStyle name="Normal 2 5 3 2 2 7 2" xfId="20990"/>
    <cellStyle name="Normal 2 5 3 2 2 8" xfId="14019"/>
    <cellStyle name="Normal 2 5 3 2 2 9" xfId="13661"/>
    <cellStyle name="Normal 2 5 3 2 2_Alumina Prices" xfId="2489"/>
    <cellStyle name="Normal 2 5 3 2 3" xfId="358"/>
    <cellStyle name="Normal 2 5 3 2 3 2" xfId="732"/>
    <cellStyle name="Normal 2 5 3 2 3 2 2" xfId="4118"/>
    <cellStyle name="Normal 2 5 3 2 3 2 2 2" xfId="7182"/>
    <cellStyle name="Normal 2 5 3 2 3 2 2 2 2" xfId="13340"/>
    <cellStyle name="Normal 2 5 3 2 3 2 2 2 2 2" xfId="25727"/>
    <cellStyle name="Normal 2 5 3 2 3 2 2 2 3" xfId="19607"/>
    <cellStyle name="Normal 2 5 3 2 3 2 2 3" xfId="10109"/>
    <cellStyle name="Normal 2 5 3 2 3 2 2 3 2" xfId="22512"/>
    <cellStyle name="Normal 2 5 3 2 3 2 2 4" xfId="16689"/>
    <cellStyle name="Normal 2 5 3 2 3 2 3" xfId="6493"/>
    <cellStyle name="Normal 2 5 3 2 3 2 3 2" xfId="12652"/>
    <cellStyle name="Normal 2 5 3 2 3 2 3 2 2" xfId="25039"/>
    <cellStyle name="Normal 2 5 3 2 3 2 3 3" xfId="18919"/>
    <cellStyle name="Normal 2 5 3 2 3 2 4" xfId="9421"/>
    <cellStyle name="Normal 2 5 3 2 3 2 4 2" xfId="21824"/>
    <cellStyle name="Normal 2 5 3 2 3 2 5" xfId="14462"/>
    <cellStyle name="Normal 2 5 3 2 3 3" xfId="2490"/>
    <cellStyle name="Normal 2 5 3 2 3 3 2" xfId="6943"/>
    <cellStyle name="Normal 2 5 3 2 3 3 2 2" xfId="13102"/>
    <cellStyle name="Normal 2 5 3 2 3 3 2 2 2" xfId="25489"/>
    <cellStyle name="Normal 2 5 3 2 3 3 2 3" xfId="19369"/>
    <cellStyle name="Normal 2 5 3 2 3 3 3" xfId="9871"/>
    <cellStyle name="Normal 2 5 3 2 3 3 3 2" xfId="22274"/>
    <cellStyle name="Normal 2 5 3 2 3 3 4" xfId="15859"/>
    <cellStyle name="Normal 2 5 3 2 3 4" xfId="5656"/>
    <cellStyle name="Normal 2 5 3 2 3 4 2" xfId="11999"/>
    <cellStyle name="Normal 2 5 3 2 3 4 2 2" xfId="24387"/>
    <cellStyle name="Normal 2 5 3 2 3 4 3" xfId="18088"/>
    <cellStyle name="Normal 2 5 3 2 3 5" xfId="8578"/>
    <cellStyle name="Normal 2 5 3 2 3 5 2" xfId="20994"/>
    <cellStyle name="Normal 2 5 3 2 3 6" xfId="14107"/>
    <cellStyle name="Normal 2 5 3 2 3 7" xfId="13751"/>
    <cellStyle name="Normal 2 5 3 2 3_LNG &amp; LPG rework" xfId="30562"/>
    <cellStyle name="Normal 2 5 3 2 4" xfId="446"/>
    <cellStyle name="Normal 2 5 3 2 4 2" xfId="820"/>
    <cellStyle name="Normal 2 5 3 2 4 2 2" xfId="4204"/>
    <cellStyle name="Normal 2 5 3 2 4 2 2 2" xfId="7264"/>
    <cellStyle name="Normal 2 5 3 2 4 2 2 2 2" xfId="13422"/>
    <cellStyle name="Normal 2 5 3 2 4 2 2 2 2 2" xfId="25809"/>
    <cellStyle name="Normal 2 5 3 2 4 2 2 2 3" xfId="19689"/>
    <cellStyle name="Normal 2 5 3 2 4 2 2 3" xfId="10191"/>
    <cellStyle name="Normal 2 5 3 2 4 2 2 3 2" xfId="22594"/>
    <cellStyle name="Normal 2 5 3 2 4 2 2 4" xfId="16775"/>
    <cellStyle name="Normal 2 5 3 2 4 2 3" xfId="6579"/>
    <cellStyle name="Normal 2 5 3 2 4 2 3 2" xfId="12738"/>
    <cellStyle name="Normal 2 5 3 2 4 2 3 2 2" xfId="25125"/>
    <cellStyle name="Normal 2 5 3 2 4 2 3 3" xfId="19005"/>
    <cellStyle name="Normal 2 5 3 2 4 2 4" xfId="9507"/>
    <cellStyle name="Normal 2 5 3 2 4 2 4 2" xfId="21910"/>
    <cellStyle name="Normal 2 5 3 2 4 2 5" xfId="14550"/>
    <cellStyle name="Normal 2 5 3 2 4 3" xfId="2491"/>
    <cellStyle name="Normal 2 5 3 2 4 3 2" xfId="6944"/>
    <cellStyle name="Normal 2 5 3 2 4 3 2 2" xfId="13103"/>
    <cellStyle name="Normal 2 5 3 2 4 3 2 2 2" xfId="25490"/>
    <cellStyle name="Normal 2 5 3 2 4 3 2 3" xfId="19370"/>
    <cellStyle name="Normal 2 5 3 2 4 3 3" xfId="9872"/>
    <cellStyle name="Normal 2 5 3 2 4 3 3 2" xfId="22275"/>
    <cellStyle name="Normal 2 5 3 2 4 3 4" xfId="15860"/>
    <cellStyle name="Normal 2 5 3 2 4 4" xfId="5657"/>
    <cellStyle name="Normal 2 5 3 2 4 4 2" xfId="12000"/>
    <cellStyle name="Normal 2 5 3 2 4 4 2 2" xfId="24388"/>
    <cellStyle name="Normal 2 5 3 2 4 4 3" xfId="18089"/>
    <cellStyle name="Normal 2 5 3 2 4 5" xfId="8579"/>
    <cellStyle name="Normal 2 5 3 2 4 5 2" xfId="20995"/>
    <cellStyle name="Normal 2 5 3 2 4 6" xfId="14195"/>
    <cellStyle name="Normal 2 5 3 2 4_LNG &amp; LPG rework" xfId="30563"/>
    <cellStyle name="Normal 2 5 3 2 5" xfId="555"/>
    <cellStyle name="Normal 2 5 3 2 5 2" xfId="2492"/>
    <cellStyle name="Normal 2 5 3 2 5 2 2" xfId="6945"/>
    <cellStyle name="Normal 2 5 3 2 5 2 2 2" xfId="13104"/>
    <cellStyle name="Normal 2 5 3 2 5 2 2 2 2" xfId="25491"/>
    <cellStyle name="Normal 2 5 3 2 5 2 2 3" xfId="19371"/>
    <cellStyle name="Normal 2 5 3 2 5 2 3" xfId="9873"/>
    <cellStyle name="Normal 2 5 3 2 5 2 3 2" xfId="22276"/>
    <cellStyle name="Normal 2 5 3 2 5 2 4" xfId="15861"/>
    <cellStyle name="Normal 2 5 3 2 5 3" xfId="5658"/>
    <cellStyle name="Normal 2 5 3 2 5 3 2" xfId="10951"/>
    <cellStyle name="Normal 2 5 3 2 5 3 2 2" xfId="23352"/>
    <cellStyle name="Normal 2 5 3 2 5 3 3" xfId="18090"/>
    <cellStyle name="Normal 2 5 3 2 5 4" xfId="8580"/>
    <cellStyle name="Normal 2 5 3 2 5 4 2" xfId="20996"/>
    <cellStyle name="Normal 2 5 3 2 5 5" xfId="14286"/>
    <cellStyle name="Normal 2 5 3 2 5_LNG &amp; LPG rework" xfId="30564"/>
    <cellStyle name="Normal 2 5 3 2 6" xfId="2493"/>
    <cellStyle name="Normal 2 5 3 2 6 2" xfId="5659"/>
    <cellStyle name="Normal 2 5 3 2 6 2 2" xfId="12001"/>
    <cellStyle name="Normal 2 5 3 2 6 2 2 2" xfId="24389"/>
    <cellStyle name="Normal 2 5 3 2 6 2 3" xfId="18091"/>
    <cellStyle name="Normal 2 5 3 2 6 3" xfId="8581"/>
    <cellStyle name="Normal 2 5 3 2 6 3 2" xfId="20997"/>
    <cellStyle name="Normal 2 5 3 2 6 4" xfId="15862"/>
    <cellStyle name="Normal 2 5 3 2 7" xfId="2494"/>
    <cellStyle name="Normal 2 5 3 2 7 2" xfId="5660"/>
    <cellStyle name="Normal 2 5 3 2 7 2 2" xfId="12002"/>
    <cellStyle name="Normal 2 5 3 2 7 2 2 2" xfId="24390"/>
    <cellStyle name="Normal 2 5 3 2 7 2 3" xfId="18092"/>
    <cellStyle name="Normal 2 5 3 2 7 3" xfId="8582"/>
    <cellStyle name="Normal 2 5 3 2 7 3 2" xfId="20998"/>
    <cellStyle name="Normal 2 5 3 2 7 4" xfId="15863"/>
    <cellStyle name="Normal 2 5 3 2 8" xfId="2495"/>
    <cellStyle name="Normal 2 5 3 2 8 2" xfId="5661"/>
    <cellStyle name="Normal 2 5 3 2 8 2 2" xfId="12003"/>
    <cellStyle name="Normal 2 5 3 2 8 2 2 2" xfId="24391"/>
    <cellStyle name="Normal 2 5 3 2 8 2 3" xfId="18093"/>
    <cellStyle name="Normal 2 5 3 2 8 3" xfId="8583"/>
    <cellStyle name="Normal 2 5 3 2 8 3 2" xfId="20999"/>
    <cellStyle name="Normal 2 5 3 2 8 4" xfId="15864"/>
    <cellStyle name="Normal 2 5 3 2 9" xfId="2484"/>
    <cellStyle name="Normal 2 5 3 2 9 2" xfId="6940"/>
    <cellStyle name="Normal 2 5 3 2 9 2 2" xfId="13099"/>
    <cellStyle name="Normal 2 5 3 2 9 2 2 2" xfId="25486"/>
    <cellStyle name="Normal 2 5 3 2 9 2 3" xfId="19366"/>
    <cellStyle name="Normal 2 5 3 2 9 3" xfId="9868"/>
    <cellStyle name="Normal 2 5 3 2 9 3 2" xfId="22271"/>
    <cellStyle name="Normal 2 5 3 2 9 4" xfId="15854"/>
    <cellStyle name="Normal 2 5 3 2_Alumina Prices" xfId="2496"/>
    <cellStyle name="Normal 2 5 3 3" xfId="224"/>
    <cellStyle name="Normal 2 5 3 3 2" xfId="600"/>
    <cellStyle name="Normal 2 5 3 3 2 2" xfId="2498"/>
    <cellStyle name="Normal 2 5 3 3 2 2 2" xfId="6947"/>
    <cellStyle name="Normal 2 5 3 3 2 2 2 2" xfId="13106"/>
    <cellStyle name="Normal 2 5 3 3 2 2 2 2 2" xfId="25493"/>
    <cellStyle name="Normal 2 5 3 3 2 2 2 3" xfId="19373"/>
    <cellStyle name="Normal 2 5 3 3 2 2 3" xfId="9875"/>
    <cellStyle name="Normal 2 5 3 3 2 2 3 2" xfId="22278"/>
    <cellStyle name="Normal 2 5 3 3 2 2 4" xfId="15866"/>
    <cellStyle name="Normal 2 5 3 3 2 3" xfId="5663"/>
    <cellStyle name="Normal 2 5 3 3 2 3 2" xfId="10642"/>
    <cellStyle name="Normal 2 5 3 3 2 3 2 2" xfId="23043"/>
    <cellStyle name="Normal 2 5 3 3 2 3 3" xfId="18095"/>
    <cellStyle name="Normal 2 5 3 3 2 4" xfId="8585"/>
    <cellStyle name="Normal 2 5 3 3 2 4 2" xfId="21001"/>
    <cellStyle name="Normal 2 5 3 3 2 5" xfId="14330"/>
    <cellStyle name="Normal 2 5 3 3 2 6" xfId="13795"/>
    <cellStyle name="Normal 2 5 3 3 2_LNG &amp; LPG rework" xfId="30565"/>
    <cellStyle name="Normal 2 5 3 3 3" xfId="2499"/>
    <cellStyle name="Normal 2 5 3 3 3 2" xfId="5664"/>
    <cellStyle name="Normal 2 5 3 3 3 2 2" xfId="10438"/>
    <cellStyle name="Normal 2 5 3 3 3 2 2 2" xfId="22839"/>
    <cellStyle name="Normal 2 5 3 3 3 2 3" xfId="18096"/>
    <cellStyle name="Normal 2 5 3 3 3 3" xfId="10831"/>
    <cellStyle name="Normal 2 5 3 3 3 3 2" xfId="23232"/>
    <cellStyle name="Normal 2 5 3 3 3 4" xfId="8586"/>
    <cellStyle name="Normal 2 5 3 3 3 4 2" xfId="21002"/>
    <cellStyle name="Normal 2 5 3 3 3 5" xfId="15867"/>
    <cellStyle name="Normal 2 5 3 3 3_LNG &amp; LPG rework" xfId="30566"/>
    <cellStyle name="Normal 2 5 3 3 4" xfId="2500"/>
    <cellStyle name="Normal 2 5 3 3 4 2" xfId="5665"/>
    <cellStyle name="Normal 2 5 3 3 4 2 2" xfId="12005"/>
    <cellStyle name="Normal 2 5 3 3 4 2 2 2" xfId="24393"/>
    <cellStyle name="Normal 2 5 3 3 4 2 3" xfId="18097"/>
    <cellStyle name="Normal 2 5 3 3 4 3" xfId="8587"/>
    <cellStyle name="Normal 2 5 3 3 4 3 2" xfId="21003"/>
    <cellStyle name="Normal 2 5 3 3 4 4" xfId="15868"/>
    <cellStyle name="Normal 2 5 3 3 5" xfId="2497"/>
    <cellStyle name="Normal 2 5 3 3 5 2" xfId="6946"/>
    <cellStyle name="Normal 2 5 3 3 5 2 2" xfId="13105"/>
    <cellStyle name="Normal 2 5 3 3 5 2 2 2" xfId="25492"/>
    <cellStyle name="Normal 2 5 3 3 5 2 3" xfId="19372"/>
    <cellStyle name="Normal 2 5 3 3 5 3" xfId="9874"/>
    <cellStyle name="Normal 2 5 3 3 5 3 2" xfId="22277"/>
    <cellStyle name="Normal 2 5 3 3 5 4" xfId="15865"/>
    <cellStyle name="Normal 2 5 3 3 6" xfId="5662"/>
    <cellStyle name="Normal 2 5 3 3 6 2" xfId="12004"/>
    <cellStyle name="Normal 2 5 3 3 6 2 2" xfId="24392"/>
    <cellStyle name="Normal 2 5 3 3 6 3" xfId="18094"/>
    <cellStyle name="Normal 2 5 3 3 7" xfId="8584"/>
    <cellStyle name="Normal 2 5 3 3 7 2" xfId="21000"/>
    <cellStyle name="Normal 2 5 3 3 8" xfId="13975"/>
    <cellStyle name="Normal 2 5 3 3 9" xfId="13617"/>
    <cellStyle name="Normal 2 5 3 3_Alumina Prices" xfId="2501"/>
    <cellStyle name="Normal 2 5 3 4" xfId="314"/>
    <cellStyle name="Normal 2 5 3 4 2" xfId="688"/>
    <cellStyle name="Normal 2 5 3 4 2 2" xfId="4074"/>
    <cellStyle name="Normal 2 5 3 4 2 2 2" xfId="6449"/>
    <cellStyle name="Normal 2 5 3 4 2 2 2 2" xfId="12608"/>
    <cellStyle name="Normal 2 5 3 4 2 2 2 2 2" xfId="24995"/>
    <cellStyle name="Normal 2 5 3 4 2 2 2 3" xfId="18875"/>
    <cellStyle name="Normal 2 5 3 4 2 2 3" xfId="9377"/>
    <cellStyle name="Normal 2 5 3 4 2 2 3 2" xfId="21780"/>
    <cellStyle name="Normal 2 5 3 4 2 2 4" xfId="16645"/>
    <cellStyle name="Normal 2 5 3 4 2 3" xfId="3489"/>
    <cellStyle name="Normal 2 5 3 4 2 4" xfId="14418"/>
    <cellStyle name="Normal 2 5 3 4 3" xfId="2502"/>
    <cellStyle name="Normal 2 5 3 4 3 2" xfId="6948"/>
    <cellStyle name="Normal 2 5 3 4 3 2 2" xfId="13107"/>
    <cellStyle name="Normal 2 5 3 4 3 2 2 2" xfId="25494"/>
    <cellStyle name="Normal 2 5 3 4 3 2 3" xfId="19374"/>
    <cellStyle name="Normal 2 5 3 4 3 3" xfId="9876"/>
    <cellStyle name="Normal 2 5 3 4 3 3 2" xfId="22279"/>
    <cellStyle name="Normal 2 5 3 4 3 4" xfId="15869"/>
    <cellStyle name="Normal 2 5 3 4 4" xfId="5666"/>
    <cellStyle name="Normal 2 5 3 4 4 2" xfId="12006"/>
    <cellStyle name="Normal 2 5 3 4 4 2 2" xfId="24394"/>
    <cellStyle name="Normal 2 5 3 4 4 3" xfId="18098"/>
    <cellStyle name="Normal 2 5 3 4 5" xfId="8588"/>
    <cellStyle name="Normal 2 5 3 4 5 2" xfId="21004"/>
    <cellStyle name="Normal 2 5 3 4 6" xfId="14063"/>
    <cellStyle name="Normal 2 5 3 4 7" xfId="13707"/>
    <cellStyle name="Normal 2 5 3 4_LNG &amp; LPG rework" xfId="30567"/>
    <cellStyle name="Normal 2 5 3 5" xfId="402"/>
    <cellStyle name="Normal 2 5 3 5 2" xfId="776"/>
    <cellStyle name="Normal 2 5 3 5 2 2" xfId="4160"/>
    <cellStyle name="Normal 2 5 3 5 2 2 2" xfId="7220"/>
    <cellStyle name="Normal 2 5 3 5 2 2 2 2" xfId="13378"/>
    <cellStyle name="Normal 2 5 3 5 2 2 2 2 2" xfId="25765"/>
    <cellStyle name="Normal 2 5 3 5 2 2 2 3" xfId="19645"/>
    <cellStyle name="Normal 2 5 3 5 2 2 3" xfId="10147"/>
    <cellStyle name="Normal 2 5 3 5 2 2 3 2" xfId="22550"/>
    <cellStyle name="Normal 2 5 3 5 2 2 4" xfId="16731"/>
    <cellStyle name="Normal 2 5 3 5 2 3" xfId="6535"/>
    <cellStyle name="Normal 2 5 3 5 2 3 2" xfId="12694"/>
    <cellStyle name="Normal 2 5 3 5 2 3 2 2" xfId="25081"/>
    <cellStyle name="Normal 2 5 3 5 2 3 3" xfId="18961"/>
    <cellStyle name="Normal 2 5 3 5 2 4" xfId="9463"/>
    <cellStyle name="Normal 2 5 3 5 2 4 2" xfId="21866"/>
    <cellStyle name="Normal 2 5 3 5 2 5" xfId="14506"/>
    <cellStyle name="Normal 2 5 3 5 3" xfId="2503"/>
    <cellStyle name="Normal 2 5 3 5 3 2" xfId="6949"/>
    <cellStyle name="Normal 2 5 3 5 3 2 2" xfId="13108"/>
    <cellStyle name="Normal 2 5 3 5 3 2 2 2" xfId="25495"/>
    <cellStyle name="Normal 2 5 3 5 3 2 3" xfId="19375"/>
    <cellStyle name="Normal 2 5 3 5 3 3" xfId="9877"/>
    <cellStyle name="Normal 2 5 3 5 3 3 2" xfId="22280"/>
    <cellStyle name="Normal 2 5 3 5 3 4" xfId="15870"/>
    <cellStyle name="Normal 2 5 3 5 4" xfId="5667"/>
    <cellStyle name="Normal 2 5 3 5 4 2" xfId="12007"/>
    <cellStyle name="Normal 2 5 3 5 4 2 2" xfId="24395"/>
    <cellStyle name="Normal 2 5 3 5 4 3" xfId="18099"/>
    <cellStyle name="Normal 2 5 3 5 5" xfId="8589"/>
    <cellStyle name="Normal 2 5 3 5 5 2" xfId="21005"/>
    <cellStyle name="Normal 2 5 3 5 6" xfId="14151"/>
    <cellStyle name="Normal 2 5 3 5_LNG &amp; LPG rework" xfId="30568"/>
    <cellStyle name="Normal 2 5 3 6" xfId="511"/>
    <cellStyle name="Normal 2 5 3 6 2" xfId="2504"/>
    <cellStyle name="Normal 2 5 3 6 2 2" xfId="6950"/>
    <cellStyle name="Normal 2 5 3 6 2 2 2" xfId="13109"/>
    <cellStyle name="Normal 2 5 3 6 2 2 2 2" xfId="25496"/>
    <cellStyle name="Normal 2 5 3 6 2 2 3" xfId="19376"/>
    <cellStyle name="Normal 2 5 3 6 2 3" xfId="9878"/>
    <cellStyle name="Normal 2 5 3 6 2 3 2" xfId="22281"/>
    <cellStyle name="Normal 2 5 3 6 2 4" xfId="15871"/>
    <cellStyle name="Normal 2 5 3 6 3" xfId="5668"/>
    <cellStyle name="Normal 2 5 3 6 3 2" xfId="10829"/>
    <cellStyle name="Normal 2 5 3 6 3 2 2" xfId="23230"/>
    <cellStyle name="Normal 2 5 3 6 3 3" xfId="18100"/>
    <cellStyle name="Normal 2 5 3 6 4" xfId="8590"/>
    <cellStyle name="Normal 2 5 3 6 4 2" xfId="21006"/>
    <cellStyle name="Normal 2 5 3 6 5" xfId="14242"/>
    <cellStyle name="Normal 2 5 3 6_LNG &amp; LPG rework" xfId="30569"/>
    <cellStyle name="Normal 2 5 3 7" xfId="2505"/>
    <cellStyle name="Normal 2 5 3 7 2" xfId="5669"/>
    <cellStyle name="Normal 2 5 3 7 2 2" xfId="10489"/>
    <cellStyle name="Normal 2 5 3 7 2 2 2" xfId="22890"/>
    <cellStyle name="Normal 2 5 3 7 2 3" xfId="18101"/>
    <cellStyle name="Normal 2 5 3 7 3" xfId="10907"/>
    <cellStyle name="Normal 2 5 3 7 3 2" xfId="23308"/>
    <cellStyle name="Normal 2 5 3 7 4" xfId="8591"/>
    <cellStyle name="Normal 2 5 3 7 4 2" xfId="21007"/>
    <cellStyle name="Normal 2 5 3 7 5" xfId="15872"/>
    <cellStyle name="Normal 2 5 3 7_LNG &amp; LPG rework" xfId="30570"/>
    <cellStyle name="Normal 2 5 3 8" xfId="2506"/>
    <cellStyle name="Normal 2 5 3 8 2" xfId="5670"/>
    <cellStyle name="Normal 2 5 3 8 2 2" xfId="12008"/>
    <cellStyle name="Normal 2 5 3 8 2 2 2" xfId="24396"/>
    <cellStyle name="Normal 2 5 3 8 2 3" xfId="18102"/>
    <cellStyle name="Normal 2 5 3 8 3" xfId="8592"/>
    <cellStyle name="Normal 2 5 3 8 3 2" xfId="21008"/>
    <cellStyle name="Normal 2 5 3 8 4" xfId="15873"/>
    <cellStyle name="Normal 2 5 3 9" xfId="2507"/>
    <cellStyle name="Normal 2 5 3 9 2" xfId="5671"/>
    <cellStyle name="Normal 2 5 3 9 2 2" xfId="12009"/>
    <cellStyle name="Normal 2 5 3 9 2 2 2" xfId="24397"/>
    <cellStyle name="Normal 2 5 3 9 2 3" xfId="18103"/>
    <cellStyle name="Normal 2 5 3 9 3" xfId="8593"/>
    <cellStyle name="Normal 2 5 3 9 3 2" xfId="21009"/>
    <cellStyle name="Normal 2 5 3 9 4" xfId="15874"/>
    <cellStyle name="Normal 2 5 3_Alumina Prices" xfId="2508"/>
    <cellStyle name="Normal 2 5 4" xfId="155"/>
    <cellStyle name="Normal 2 5 4 10" xfId="4247"/>
    <cellStyle name="Normal 2 5 4 10 2" xfId="26993"/>
    <cellStyle name="Normal 2 5 4 11" xfId="13908"/>
    <cellStyle name="Normal 2 5 4 12" xfId="13551"/>
    <cellStyle name="Normal 2 5 4 2" xfId="246"/>
    <cellStyle name="Normal 2 5 4 2 2" xfId="622"/>
    <cellStyle name="Normal 2 5 4 2 2 2" xfId="2511"/>
    <cellStyle name="Normal 2 5 4 2 2 2 2" xfId="6952"/>
    <cellStyle name="Normal 2 5 4 2 2 2 2 2" xfId="13111"/>
    <cellStyle name="Normal 2 5 4 2 2 2 2 2 2" xfId="25498"/>
    <cellStyle name="Normal 2 5 4 2 2 2 2 3" xfId="19378"/>
    <cellStyle name="Normal 2 5 4 2 2 2 3" xfId="9880"/>
    <cellStyle name="Normal 2 5 4 2 2 2 3 2" xfId="22283"/>
    <cellStyle name="Normal 2 5 4 2 2 2 4" xfId="15876"/>
    <cellStyle name="Normal 2 5 4 2 2 3" xfId="5673"/>
    <cellStyle name="Normal 2 5 4 2 2 3 2" xfId="10643"/>
    <cellStyle name="Normal 2 5 4 2 2 3 2 2" xfId="23044"/>
    <cellStyle name="Normal 2 5 4 2 2 3 3" xfId="18105"/>
    <cellStyle name="Normal 2 5 4 2 2 4" xfId="8595"/>
    <cellStyle name="Normal 2 5 4 2 2 4 2" xfId="21011"/>
    <cellStyle name="Normal 2 5 4 2 2 5" xfId="14352"/>
    <cellStyle name="Normal 2 5 4 2 2 6" xfId="13817"/>
    <cellStyle name="Normal 2 5 4 2 2_LNG &amp; LPG rework" xfId="30571"/>
    <cellStyle name="Normal 2 5 4 2 3" xfId="2512"/>
    <cellStyle name="Normal 2 5 4 2 3 2" xfId="5674"/>
    <cellStyle name="Normal 2 5 4 2 3 2 2" xfId="10439"/>
    <cellStyle name="Normal 2 5 4 2 3 2 2 2" xfId="22840"/>
    <cellStyle name="Normal 2 5 4 2 3 2 3" xfId="18106"/>
    <cellStyle name="Normal 2 5 4 2 3 3" xfId="10832"/>
    <cellStyle name="Normal 2 5 4 2 3 3 2" xfId="23233"/>
    <cellStyle name="Normal 2 5 4 2 3 4" xfId="8596"/>
    <cellStyle name="Normal 2 5 4 2 3 4 2" xfId="21012"/>
    <cellStyle name="Normal 2 5 4 2 3 5" xfId="15877"/>
    <cellStyle name="Normal 2 5 4 2 3_LNG &amp; LPG rework" xfId="30572"/>
    <cellStyle name="Normal 2 5 4 2 4" xfId="2513"/>
    <cellStyle name="Normal 2 5 4 2 4 2" xfId="5675"/>
    <cellStyle name="Normal 2 5 4 2 4 2 2" xfId="12011"/>
    <cellStyle name="Normal 2 5 4 2 4 2 2 2" xfId="24399"/>
    <cellStyle name="Normal 2 5 4 2 4 2 3" xfId="18107"/>
    <cellStyle name="Normal 2 5 4 2 4 3" xfId="8597"/>
    <cellStyle name="Normal 2 5 4 2 4 3 2" xfId="21013"/>
    <cellStyle name="Normal 2 5 4 2 4 4" xfId="15878"/>
    <cellStyle name="Normal 2 5 4 2 5" xfId="2510"/>
    <cellStyle name="Normal 2 5 4 2 5 2" xfId="6951"/>
    <cellStyle name="Normal 2 5 4 2 5 2 2" xfId="13110"/>
    <cellStyle name="Normal 2 5 4 2 5 2 2 2" xfId="25497"/>
    <cellStyle name="Normal 2 5 4 2 5 2 3" xfId="19377"/>
    <cellStyle name="Normal 2 5 4 2 5 3" xfId="9879"/>
    <cellStyle name="Normal 2 5 4 2 5 3 2" xfId="22282"/>
    <cellStyle name="Normal 2 5 4 2 5 4" xfId="15875"/>
    <cellStyle name="Normal 2 5 4 2 6" xfId="5672"/>
    <cellStyle name="Normal 2 5 4 2 6 2" xfId="12010"/>
    <cellStyle name="Normal 2 5 4 2 6 2 2" xfId="24398"/>
    <cellStyle name="Normal 2 5 4 2 6 3" xfId="18104"/>
    <cellStyle name="Normal 2 5 4 2 7" xfId="8594"/>
    <cellStyle name="Normal 2 5 4 2 7 2" xfId="21010"/>
    <cellStyle name="Normal 2 5 4 2 8" xfId="13997"/>
    <cellStyle name="Normal 2 5 4 2 9" xfId="13639"/>
    <cellStyle name="Normal 2 5 4 2_Alumina Prices" xfId="2514"/>
    <cellStyle name="Normal 2 5 4 3" xfId="336"/>
    <cellStyle name="Normal 2 5 4 3 2" xfId="710"/>
    <cellStyle name="Normal 2 5 4 3 2 2" xfId="4096"/>
    <cellStyle name="Normal 2 5 4 3 2 2 2" xfId="7160"/>
    <cellStyle name="Normal 2 5 4 3 2 2 2 2" xfId="13318"/>
    <cellStyle name="Normal 2 5 4 3 2 2 2 2 2" xfId="25705"/>
    <cellStyle name="Normal 2 5 4 3 2 2 2 3" xfId="19585"/>
    <cellStyle name="Normal 2 5 4 3 2 2 3" xfId="10087"/>
    <cellStyle name="Normal 2 5 4 3 2 2 3 2" xfId="22490"/>
    <cellStyle name="Normal 2 5 4 3 2 2 4" xfId="16667"/>
    <cellStyle name="Normal 2 5 4 3 2 3" xfId="6471"/>
    <cellStyle name="Normal 2 5 4 3 2 3 2" xfId="12630"/>
    <cellStyle name="Normal 2 5 4 3 2 3 2 2" xfId="25017"/>
    <cellStyle name="Normal 2 5 4 3 2 3 3" xfId="18897"/>
    <cellStyle name="Normal 2 5 4 3 2 4" xfId="9399"/>
    <cellStyle name="Normal 2 5 4 3 2 4 2" xfId="21802"/>
    <cellStyle name="Normal 2 5 4 3 2 5" xfId="14440"/>
    <cellStyle name="Normal 2 5 4 3 3" xfId="2515"/>
    <cellStyle name="Normal 2 5 4 3 3 2" xfId="6953"/>
    <cellStyle name="Normal 2 5 4 3 3 2 2" xfId="13112"/>
    <cellStyle name="Normal 2 5 4 3 3 2 2 2" xfId="25499"/>
    <cellStyle name="Normal 2 5 4 3 3 2 3" xfId="19379"/>
    <cellStyle name="Normal 2 5 4 3 3 3" xfId="9881"/>
    <cellStyle name="Normal 2 5 4 3 3 3 2" xfId="22284"/>
    <cellStyle name="Normal 2 5 4 3 3 4" xfId="15879"/>
    <cellStyle name="Normal 2 5 4 3 4" xfId="5676"/>
    <cellStyle name="Normal 2 5 4 3 4 2" xfId="12012"/>
    <cellStyle name="Normal 2 5 4 3 4 2 2" xfId="24400"/>
    <cellStyle name="Normal 2 5 4 3 4 3" xfId="18108"/>
    <cellStyle name="Normal 2 5 4 3 5" xfId="8598"/>
    <cellStyle name="Normal 2 5 4 3 5 2" xfId="21014"/>
    <cellStyle name="Normal 2 5 4 3 6" xfId="14085"/>
    <cellStyle name="Normal 2 5 4 3 7" xfId="13729"/>
    <cellStyle name="Normal 2 5 4 3_LNG &amp; LPG rework" xfId="30573"/>
    <cellStyle name="Normal 2 5 4 4" xfId="424"/>
    <cellStyle name="Normal 2 5 4 4 2" xfId="798"/>
    <cellStyle name="Normal 2 5 4 4 2 2" xfId="4182"/>
    <cellStyle name="Normal 2 5 4 4 2 2 2" xfId="7242"/>
    <cellStyle name="Normal 2 5 4 4 2 2 2 2" xfId="13400"/>
    <cellStyle name="Normal 2 5 4 4 2 2 2 2 2" xfId="25787"/>
    <cellStyle name="Normal 2 5 4 4 2 2 2 3" xfId="19667"/>
    <cellStyle name="Normal 2 5 4 4 2 2 3" xfId="10169"/>
    <cellStyle name="Normal 2 5 4 4 2 2 3 2" xfId="22572"/>
    <cellStyle name="Normal 2 5 4 4 2 2 4" xfId="16753"/>
    <cellStyle name="Normal 2 5 4 4 2 3" xfId="6557"/>
    <cellStyle name="Normal 2 5 4 4 2 3 2" xfId="12716"/>
    <cellStyle name="Normal 2 5 4 4 2 3 2 2" xfId="25103"/>
    <cellStyle name="Normal 2 5 4 4 2 3 3" xfId="18983"/>
    <cellStyle name="Normal 2 5 4 4 2 4" xfId="9485"/>
    <cellStyle name="Normal 2 5 4 4 2 4 2" xfId="21888"/>
    <cellStyle name="Normal 2 5 4 4 2 5" xfId="14528"/>
    <cellStyle name="Normal 2 5 4 4 3" xfId="2516"/>
    <cellStyle name="Normal 2 5 4 4 3 2" xfId="6954"/>
    <cellStyle name="Normal 2 5 4 4 3 2 2" xfId="13113"/>
    <cellStyle name="Normal 2 5 4 4 3 2 2 2" xfId="25500"/>
    <cellStyle name="Normal 2 5 4 4 3 2 3" xfId="19380"/>
    <cellStyle name="Normal 2 5 4 4 3 3" xfId="9882"/>
    <cellStyle name="Normal 2 5 4 4 3 3 2" xfId="22285"/>
    <cellStyle name="Normal 2 5 4 4 3 4" xfId="15880"/>
    <cellStyle name="Normal 2 5 4 4 4" xfId="5677"/>
    <cellStyle name="Normal 2 5 4 4 4 2" xfId="12013"/>
    <cellStyle name="Normal 2 5 4 4 4 2 2" xfId="24401"/>
    <cellStyle name="Normal 2 5 4 4 4 3" xfId="18109"/>
    <cellStyle name="Normal 2 5 4 4 5" xfId="8599"/>
    <cellStyle name="Normal 2 5 4 4 5 2" xfId="21015"/>
    <cellStyle name="Normal 2 5 4 4 6" xfId="14173"/>
    <cellStyle name="Normal 2 5 4 4_LNG &amp; LPG rework" xfId="30574"/>
    <cellStyle name="Normal 2 5 4 5" xfId="533"/>
    <cellStyle name="Normal 2 5 4 5 2" xfId="2517"/>
    <cellStyle name="Normal 2 5 4 5 2 2" xfId="6955"/>
    <cellStyle name="Normal 2 5 4 5 2 2 2" xfId="13114"/>
    <cellStyle name="Normal 2 5 4 5 2 2 2 2" xfId="25501"/>
    <cellStyle name="Normal 2 5 4 5 2 2 3" xfId="19381"/>
    <cellStyle name="Normal 2 5 4 5 2 3" xfId="9883"/>
    <cellStyle name="Normal 2 5 4 5 2 3 2" xfId="22286"/>
    <cellStyle name="Normal 2 5 4 5 2 4" xfId="15881"/>
    <cellStyle name="Normal 2 5 4 5 3" xfId="5678"/>
    <cellStyle name="Normal 2 5 4 5 3 2" xfId="10929"/>
    <cellStyle name="Normal 2 5 4 5 3 2 2" xfId="23330"/>
    <cellStyle name="Normal 2 5 4 5 3 3" xfId="18110"/>
    <cellStyle name="Normal 2 5 4 5 4" xfId="8600"/>
    <cellStyle name="Normal 2 5 4 5 4 2" xfId="21016"/>
    <cellStyle name="Normal 2 5 4 5 5" xfId="14264"/>
    <cellStyle name="Normal 2 5 4 5_LNG &amp; LPG rework" xfId="30575"/>
    <cellStyle name="Normal 2 5 4 6" xfId="2518"/>
    <cellStyle name="Normal 2 5 4 6 2" xfId="5679"/>
    <cellStyle name="Normal 2 5 4 6 2 2" xfId="12014"/>
    <cellStyle name="Normal 2 5 4 6 2 2 2" xfId="24402"/>
    <cellStyle name="Normal 2 5 4 6 2 3" xfId="18111"/>
    <cellStyle name="Normal 2 5 4 6 3" xfId="8601"/>
    <cellStyle name="Normal 2 5 4 6 3 2" xfId="21017"/>
    <cellStyle name="Normal 2 5 4 6 4" xfId="15882"/>
    <cellStyle name="Normal 2 5 4 7" xfId="2519"/>
    <cellStyle name="Normal 2 5 4 7 2" xfId="5680"/>
    <cellStyle name="Normal 2 5 4 7 2 2" xfId="12015"/>
    <cellStyle name="Normal 2 5 4 7 2 2 2" xfId="24403"/>
    <cellStyle name="Normal 2 5 4 7 2 3" xfId="18112"/>
    <cellStyle name="Normal 2 5 4 7 3" xfId="8602"/>
    <cellStyle name="Normal 2 5 4 7 3 2" xfId="21018"/>
    <cellStyle name="Normal 2 5 4 7 4" xfId="15883"/>
    <cellStyle name="Normal 2 5 4 8" xfId="2520"/>
    <cellStyle name="Normal 2 5 4 8 2" xfId="5681"/>
    <cellStyle name="Normal 2 5 4 8 2 2" xfId="12016"/>
    <cellStyle name="Normal 2 5 4 8 2 2 2" xfId="24404"/>
    <cellStyle name="Normal 2 5 4 8 2 3" xfId="18113"/>
    <cellStyle name="Normal 2 5 4 8 3" xfId="8603"/>
    <cellStyle name="Normal 2 5 4 8 3 2" xfId="21019"/>
    <cellStyle name="Normal 2 5 4 8 4" xfId="15884"/>
    <cellStyle name="Normal 2 5 4 9" xfId="2509"/>
    <cellStyle name="Normal 2 5 4 9 2" xfId="26994"/>
    <cellStyle name="Normal 2 5 4_Alumina - Quantity and Value" xfId="4014"/>
    <cellStyle name="Normal 2 5 5" xfId="202"/>
    <cellStyle name="Normal 2 5 5 2" xfId="578"/>
    <cellStyle name="Normal 2 5 5 2 2" xfId="2522"/>
    <cellStyle name="Normal 2 5 5 2 2 2" xfId="6957"/>
    <cellStyle name="Normal 2 5 5 2 2 2 2" xfId="13116"/>
    <cellStyle name="Normal 2 5 5 2 2 2 2 2" xfId="25503"/>
    <cellStyle name="Normal 2 5 5 2 2 2 3" xfId="19383"/>
    <cellStyle name="Normal 2 5 5 2 2 3" xfId="9885"/>
    <cellStyle name="Normal 2 5 5 2 2 3 2" xfId="22288"/>
    <cellStyle name="Normal 2 5 5 2 2 4" xfId="15886"/>
    <cellStyle name="Normal 2 5 5 2 3" xfId="5683"/>
    <cellStyle name="Normal 2 5 5 2 3 2" xfId="10644"/>
    <cellStyle name="Normal 2 5 5 2 3 2 2" xfId="23045"/>
    <cellStyle name="Normal 2 5 5 2 3 3" xfId="18115"/>
    <cellStyle name="Normal 2 5 5 2 4" xfId="8605"/>
    <cellStyle name="Normal 2 5 5 2 4 2" xfId="21021"/>
    <cellStyle name="Normal 2 5 5 2 5" xfId="14308"/>
    <cellStyle name="Normal 2 5 5 2 6" xfId="13773"/>
    <cellStyle name="Normal 2 5 5 2_LNG &amp; LPG rework" xfId="30576"/>
    <cellStyle name="Normal 2 5 5 3" xfId="2523"/>
    <cellStyle name="Normal 2 5 5 3 2" xfId="5684"/>
    <cellStyle name="Normal 2 5 5 3 2 2" xfId="10440"/>
    <cellStyle name="Normal 2 5 5 3 2 2 2" xfId="22841"/>
    <cellStyle name="Normal 2 5 5 3 2 3" xfId="18116"/>
    <cellStyle name="Normal 2 5 5 3 3" xfId="10833"/>
    <cellStyle name="Normal 2 5 5 3 3 2" xfId="23234"/>
    <cellStyle name="Normal 2 5 5 3 4" xfId="8606"/>
    <cellStyle name="Normal 2 5 5 3 4 2" xfId="21022"/>
    <cellStyle name="Normal 2 5 5 3 5" xfId="15887"/>
    <cellStyle name="Normal 2 5 5 3_LNG &amp; LPG rework" xfId="30577"/>
    <cellStyle name="Normal 2 5 5 4" xfId="2524"/>
    <cellStyle name="Normal 2 5 5 4 2" xfId="5685"/>
    <cellStyle name="Normal 2 5 5 4 2 2" xfId="12018"/>
    <cellStyle name="Normal 2 5 5 4 2 2 2" xfId="24406"/>
    <cellStyle name="Normal 2 5 5 4 2 3" xfId="18117"/>
    <cellStyle name="Normal 2 5 5 4 3" xfId="8607"/>
    <cellStyle name="Normal 2 5 5 4 3 2" xfId="21023"/>
    <cellStyle name="Normal 2 5 5 4 4" xfId="15888"/>
    <cellStyle name="Normal 2 5 5 5" xfId="2521"/>
    <cellStyle name="Normal 2 5 5 5 2" xfId="6956"/>
    <cellStyle name="Normal 2 5 5 5 2 2" xfId="13115"/>
    <cellStyle name="Normal 2 5 5 5 2 2 2" xfId="25502"/>
    <cellStyle name="Normal 2 5 5 5 2 3" xfId="19382"/>
    <cellStyle name="Normal 2 5 5 5 3" xfId="9884"/>
    <cellStyle name="Normal 2 5 5 5 3 2" xfId="22287"/>
    <cellStyle name="Normal 2 5 5 5 4" xfId="15885"/>
    <cellStyle name="Normal 2 5 5 6" xfId="5682"/>
    <cellStyle name="Normal 2 5 5 6 2" xfId="12017"/>
    <cellStyle name="Normal 2 5 5 6 2 2" xfId="24405"/>
    <cellStyle name="Normal 2 5 5 6 3" xfId="18114"/>
    <cellStyle name="Normal 2 5 5 7" xfId="8604"/>
    <cellStyle name="Normal 2 5 5 7 2" xfId="21020"/>
    <cellStyle name="Normal 2 5 5 8" xfId="13953"/>
    <cellStyle name="Normal 2 5 5 9" xfId="13595"/>
    <cellStyle name="Normal 2 5 5_Alumina Prices" xfId="2525"/>
    <cellStyle name="Normal 2 5 6" xfId="292"/>
    <cellStyle name="Normal 2 5 6 2" xfId="666"/>
    <cellStyle name="Normal 2 5 6 2 2" xfId="3538"/>
    <cellStyle name="Normal 2 5 6 2 2 2" xfId="7115"/>
    <cellStyle name="Normal 2 5 6 2 2 2 2" xfId="13273"/>
    <cellStyle name="Normal 2 5 6 2 2 2 2 2" xfId="25660"/>
    <cellStyle name="Normal 2 5 6 2 2 2 3" xfId="19540"/>
    <cellStyle name="Normal 2 5 6 2 2 3" xfId="10042"/>
    <cellStyle name="Normal 2 5 6 2 2 3 2" xfId="22445"/>
    <cellStyle name="Normal 2 5 6 2 2 4" xfId="16591"/>
    <cellStyle name="Normal 2 5 6 2 3" xfId="6391"/>
    <cellStyle name="Normal 2 5 6 2 3 2" xfId="12554"/>
    <cellStyle name="Normal 2 5 6 2 3 2 2" xfId="24941"/>
    <cellStyle name="Normal 2 5 6 2 3 3" xfId="18821"/>
    <cellStyle name="Normal 2 5 6 2 4" xfId="9316"/>
    <cellStyle name="Normal 2 5 6 2 4 2" xfId="21726"/>
    <cellStyle name="Normal 2 5 6 2 5" xfId="14396"/>
    <cellStyle name="Normal 2 5 6 3" xfId="2526"/>
    <cellStyle name="Normal 2 5 6 3 2" xfId="10889"/>
    <cellStyle name="Normal 2 5 6 3 2 2" xfId="23290"/>
    <cellStyle name="Normal 2 5 6 4" xfId="14041"/>
    <cellStyle name="Normal 2 5 6 5" xfId="13685"/>
    <cellStyle name="Normal 2 5 6 6" xfId="26995"/>
    <cellStyle name="Normal 2 5 6_LNG &amp; LPG rework" xfId="30578"/>
    <cellStyle name="Normal 2 5 7" xfId="380"/>
    <cellStyle name="Normal 2 5 7 2" xfId="754"/>
    <cellStyle name="Normal 2 5 7 2 2" xfId="3996"/>
    <cellStyle name="Normal 2 5 7 2 2 2" xfId="7118"/>
    <cellStyle name="Normal 2 5 7 2 2 2 2" xfId="13276"/>
    <cellStyle name="Normal 2 5 7 2 2 2 2 2" xfId="25663"/>
    <cellStyle name="Normal 2 5 7 2 2 2 3" xfId="19543"/>
    <cellStyle name="Normal 2 5 7 2 2 3" xfId="10045"/>
    <cellStyle name="Normal 2 5 7 2 2 3 2" xfId="22448"/>
    <cellStyle name="Normal 2 5 7 2 2 4" xfId="16604"/>
    <cellStyle name="Normal 2 5 7 2 3" xfId="6407"/>
    <cellStyle name="Normal 2 5 7 2 3 2" xfId="12567"/>
    <cellStyle name="Normal 2 5 7 2 3 2 2" xfId="24954"/>
    <cellStyle name="Normal 2 5 7 2 3 3" xfId="18834"/>
    <cellStyle name="Normal 2 5 7 2 4" xfId="9336"/>
    <cellStyle name="Normal 2 5 7 2 4 2" xfId="21739"/>
    <cellStyle name="Normal 2 5 7 2 5" xfId="14484"/>
    <cellStyle name="Normal 2 5 7 3" xfId="2527"/>
    <cellStyle name="Normal 2 5 7 4" xfId="14129"/>
    <cellStyle name="Normal 2 5 8" xfId="489"/>
    <cellStyle name="Normal 2 5 8 2" xfId="3998"/>
    <cellStyle name="Normal 2 5 8 2 2" xfId="6409"/>
    <cellStyle name="Normal 2 5 8 2 2 2" xfId="12569"/>
    <cellStyle name="Normal 2 5 8 2 2 2 2" xfId="24956"/>
    <cellStyle name="Normal 2 5 8 2 2 3" xfId="18836"/>
    <cellStyle name="Normal 2 5 8 2 3" xfId="9338"/>
    <cellStyle name="Normal 2 5 8 2 3 2" xfId="21741"/>
    <cellStyle name="Normal 2 5 8 2 4" xfId="16606"/>
    <cellStyle name="Normal 2 5 8 3" xfId="2528"/>
    <cellStyle name="Normal 2 5 8 4" xfId="14220"/>
    <cellStyle name="Normal 2 5 9" xfId="2529"/>
    <cellStyle name="Normal 2 5 9 2" xfId="4001"/>
    <cellStyle name="Normal 2 5 9 2 2" xfId="6412"/>
    <cellStyle name="Normal 2 5 9 2 2 2" xfId="12572"/>
    <cellStyle name="Normal 2 5 9 2 2 2 2" xfId="24959"/>
    <cellStyle name="Normal 2 5 9 2 2 3" xfId="18839"/>
    <cellStyle name="Normal 2 5 9 2 3" xfId="9341"/>
    <cellStyle name="Normal 2 5 9 2 3 2" xfId="21744"/>
    <cellStyle name="Normal 2 5 9 2 4" xfId="16609"/>
    <cellStyle name="Normal 2 5_Alumina - Quantity and Value" xfId="4012"/>
    <cellStyle name="Normal 2 6" xfId="2530"/>
    <cellStyle name="Normal 2 6 2" xfId="3486"/>
    <cellStyle name="Normal 2 6 2 2" xfId="3936"/>
    <cellStyle name="Normal 2 6 2 2 2" xfId="28613"/>
    <cellStyle name="Normal 2 6 2 2 3" xfId="27937"/>
    <cellStyle name="Normal 2 6 2 3" xfId="25997"/>
    <cellStyle name="Normal 2 6 3" xfId="3484"/>
    <cellStyle name="Normal 2 6 4" xfId="3680"/>
    <cellStyle name="Normal 2 6 4 2" xfId="28380"/>
    <cellStyle name="Normal 2 6 4 3" xfId="27704"/>
    <cellStyle name="Normal 2 6 5" xfId="25923"/>
    <cellStyle name="Normal 2 6 6" xfId="26305"/>
    <cellStyle name="Normal 2 6_LNG &amp; LPG rework" xfId="30579"/>
    <cellStyle name="Normal 2 7" xfId="2531"/>
    <cellStyle name="Normal 2 7 2" xfId="3497"/>
    <cellStyle name="Normal 2 7 2 2" xfId="6363"/>
    <cellStyle name="Normal 2 7 2 2 2" xfId="12541"/>
    <cellStyle name="Normal 2 7 2 2 2 2" xfId="24928"/>
    <cellStyle name="Normal 2 7 2 2 3" xfId="18793"/>
    <cellStyle name="Normal 2 7 2 3" xfId="9288"/>
    <cellStyle name="Normal 2 7 2 3 2" xfId="21698"/>
    <cellStyle name="Normal 2 7 2 4" xfId="16563"/>
    <cellStyle name="Normal 2 7 3" xfId="3681"/>
    <cellStyle name="Normal 2 7 3 2" xfId="10681"/>
    <cellStyle name="Normal 2 7 3 2 2" xfId="23082"/>
    <cellStyle name="Normal 2 7 3 3" xfId="28381"/>
    <cellStyle name="Normal 2 7 3 4" xfId="27705"/>
    <cellStyle name="Normal 2 7 4" xfId="26030"/>
    <cellStyle name="Normal 2 7 5" xfId="26996"/>
    <cellStyle name="Normal 2 7 5 2" xfId="28195"/>
    <cellStyle name="Normal 2 7 6" xfId="27520"/>
    <cellStyle name="Normal 2 7_LNG &amp; LPG rework" xfId="30580"/>
    <cellStyle name="Normal 2 8" xfId="2532"/>
    <cellStyle name="Normal 2 8 2" xfId="3523"/>
    <cellStyle name="Normal 2 8 2 2" xfId="6384"/>
    <cellStyle name="Normal 2 8 2 2 2" xfId="12548"/>
    <cellStyle name="Normal 2 8 2 2 2 2" xfId="24935"/>
    <cellStyle name="Normal 2 8 2 2 3" xfId="18814"/>
    <cellStyle name="Normal 2 8 2 3" xfId="9309"/>
    <cellStyle name="Normal 2 8 2 3 2" xfId="21719"/>
    <cellStyle name="Normal 2 8 2 4" xfId="16584"/>
    <cellStyle name="Normal 2 8 3" xfId="3682"/>
    <cellStyle name="Normal 2 8 3 2" xfId="10870"/>
    <cellStyle name="Normal 2 8 3 2 2" xfId="23271"/>
    <cellStyle name="Normal 2 8 3 3" xfId="28382"/>
    <cellStyle name="Normal 2 8 3 4" xfId="27706"/>
    <cellStyle name="Normal 2 8 4" xfId="26037"/>
    <cellStyle name="Normal 2 8 5" xfId="26997"/>
    <cellStyle name="Normal 2 8 5 2" xfId="28196"/>
    <cellStyle name="Normal 2 8 6" xfId="27521"/>
    <cellStyle name="Normal 2 8_LNG &amp; LPG rework" xfId="30581"/>
    <cellStyle name="Normal 2 9" xfId="2533"/>
    <cellStyle name="Normal 2 9 2" xfId="3527"/>
    <cellStyle name="Normal 2 9 2 2" xfId="6388"/>
    <cellStyle name="Normal 2 9 2 2 2" xfId="12552"/>
    <cellStyle name="Normal 2 9 2 2 2 2" xfId="24939"/>
    <cellStyle name="Normal 2 9 2 2 3" xfId="18818"/>
    <cellStyle name="Normal 2 9 2 3" xfId="9313"/>
    <cellStyle name="Normal 2 9 2 3 2" xfId="21723"/>
    <cellStyle name="Normal 2 9 2 4" xfId="16588"/>
    <cellStyle name="Normal 2 9 3" xfId="3683"/>
    <cellStyle name="Normal 2 9 3 2" xfId="10879"/>
    <cellStyle name="Normal 2 9 3 2 2" xfId="23280"/>
    <cellStyle name="Normal 2 9 3 3" xfId="28383"/>
    <cellStyle name="Normal 2 9 3 4" xfId="27707"/>
    <cellStyle name="Normal 2 9 4" xfId="26041"/>
    <cellStyle name="Normal 2 9 5" xfId="26998"/>
    <cellStyle name="Normal 2 9 5 2" xfId="28197"/>
    <cellStyle name="Normal 2 9 6" xfId="27522"/>
    <cellStyle name="Normal 2 9_LNG &amp; LPG rework" xfId="30582"/>
    <cellStyle name="Normal 2_2015  Data" xfId="471"/>
    <cellStyle name="Normal 20" xfId="480"/>
    <cellStyle name="Normal 20 10" xfId="3569"/>
    <cellStyle name="Normal 20 11" xfId="4050"/>
    <cellStyle name="Normal 20 11 2" xfId="28669"/>
    <cellStyle name="Normal 20 11 3" xfId="27993"/>
    <cellStyle name="Normal 20 12" xfId="856"/>
    <cellStyle name="Normal 20 13" xfId="5759"/>
    <cellStyle name="Normal 20 13 2" xfId="12080"/>
    <cellStyle name="Normal 20 13 2 2" xfId="24468"/>
    <cellStyle name="Normal 20 13 3" xfId="18191"/>
    <cellStyle name="Normal 20 14" xfId="14212"/>
    <cellStyle name="Normal 20 14 2" xfId="28799"/>
    <cellStyle name="Normal 20 14 3" xfId="28123"/>
    <cellStyle name="Normal 20 15" xfId="13677"/>
    <cellStyle name="Normal 20 16" xfId="28140"/>
    <cellStyle name="Normal 20 17" xfId="27465"/>
    <cellStyle name="Normal 20 2" xfId="988"/>
    <cellStyle name="Normal 20 2 2" xfId="2534"/>
    <cellStyle name="Normal 20 2_Historic Nickel Prices" xfId="2535"/>
    <cellStyle name="Normal 20 3" xfId="2536"/>
    <cellStyle name="Normal 20 3 2" xfId="3470"/>
    <cellStyle name="Normal 20 3 3" xfId="3684"/>
    <cellStyle name="Normal 20 3 3 2" xfId="28384"/>
    <cellStyle name="Normal 20 3 3 3" xfId="27708"/>
    <cellStyle name="Normal 20 3 4" xfId="28198"/>
    <cellStyle name="Normal 20 3 5" xfId="27523"/>
    <cellStyle name="Normal 20 4" xfId="987"/>
    <cellStyle name="Normal 20 4 2" xfId="26999"/>
    <cellStyle name="Normal 20 5" xfId="3443"/>
    <cellStyle name="Normal 20 5 2" xfId="27000"/>
    <cellStyle name="Normal 20 6" xfId="3514"/>
    <cellStyle name="Normal 20 7" xfId="3433"/>
    <cellStyle name="Normal 20 8" xfId="3452"/>
    <cellStyle name="Normal 20 9" xfId="3552"/>
    <cellStyle name="Normal 20_Gold Price" xfId="2537"/>
    <cellStyle name="Normal 200" xfId="4238"/>
    <cellStyle name="Normal 200 2" xfId="27001"/>
    <cellStyle name="Normal 200 2 2" xfId="28676"/>
    <cellStyle name="Normal 200 3" xfId="28000"/>
    <cellStyle name="Normal 201" xfId="4356"/>
    <cellStyle name="Normal 201 2" xfId="27003"/>
    <cellStyle name="Normal 201 2 2" xfId="27004"/>
    <cellStyle name="Normal 201 2 2 2" xfId="27005"/>
    <cellStyle name="Normal 201 2 2 2 2" xfId="27006"/>
    <cellStyle name="Normal 201 2 2 2_LNG &amp; LPG rework" xfId="30586"/>
    <cellStyle name="Normal 201 2 2 3" xfId="27007"/>
    <cellStyle name="Normal 201 2 2_LNG &amp; LPG rework" xfId="30585"/>
    <cellStyle name="Normal 201 2 3" xfId="27008"/>
    <cellStyle name="Normal 201 2 3 2" xfId="27009"/>
    <cellStyle name="Normal 201 2 3_LNG &amp; LPG rework" xfId="30587"/>
    <cellStyle name="Normal 201 2 4" xfId="27010"/>
    <cellStyle name="Normal 201 2 5" xfId="28765"/>
    <cellStyle name="Normal 201 2_LNG &amp; LPG rework" xfId="30584"/>
    <cellStyle name="Normal 201 3" xfId="27011"/>
    <cellStyle name="Normal 201 3 2" xfId="27012"/>
    <cellStyle name="Normal 201 3 2 2" xfId="27013"/>
    <cellStyle name="Normal 201 3 2 2 2" xfId="27014"/>
    <cellStyle name="Normal 201 3 2 2_LNG &amp; LPG rework" xfId="30590"/>
    <cellStyle name="Normal 201 3 2 3" xfId="27015"/>
    <cellStyle name="Normal 201 3 2_LNG &amp; LPG rework" xfId="30589"/>
    <cellStyle name="Normal 201 3 3" xfId="27016"/>
    <cellStyle name="Normal 201 3 3 2" xfId="27017"/>
    <cellStyle name="Normal 201 3 3_LNG &amp; LPG rework" xfId="30591"/>
    <cellStyle name="Normal 201 3 4" xfId="27018"/>
    <cellStyle name="Normal 201 3_LNG &amp; LPG rework" xfId="30588"/>
    <cellStyle name="Normal 201 4" xfId="27019"/>
    <cellStyle name="Normal 201 4 2" xfId="27020"/>
    <cellStyle name="Normal 201 4 2 2" xfId="27021"/>
    <cellStyle name="Normal 201 4 2_LNG &amp; LPG rework" xfId="30593"/>
    <cellStyle name="Normal 201 4 3" xfId="27022"/>
    <cellStyle name="Normal 201 4_LNG &amp; LPG rework" xfId="30592"/>
    <cellStyle name="Normal 201 5" xfId="27023"/>
    <cellStyle name="Normal 201 5 2" xfId="27024"/>
    <cellStyle name="Normal 201 5_LNG &amp; LPG rework" xfId="30594"/>
    <cellStyle name="Normal 201 6" xfId="27025"/>
    <cellStyle name="Normal 201 7" xfId="27002"/>
    <cellStyle name="Normal 201 8" xfId="28089"/>
    <cellStyle name="Normal 201_LNG &amp; LPG rework" xfId="30583"/>
    <cellStyle name="Normal 202" xfId="4227"/>
    <cellStyle name="Normal 202 2" xfId="27027"/>
    <cellStyle name="Normal 202 2 2" xfId="27028"/>
    <cellStyle name="Normal 202 2 2 2" xfId="27029"/>
    <cellStyle name="Normal 202 2 2 2 2" xfId="27030"/>
    <cellStyle name="Normal 202 2 2 2_LNG &amp; LPG rework" xfId="30598"/>
    <cellStyle name="Normal 202 2 2 3" xfId="27031"/>
    <cellStyle name="Normal 202 2 2_LNG &amp; LPG rework" xfId="30597"/>
    <cellStyle name="Normal 202 2 3" xfId="27032"/>
    <cellStyle name="Normal 202 2 3 2" xfId="27033"/>
    <cellStyle name="Normal 202 2 3_LNG &amp; LPG rework" xfId="30599"/>
    <cellStyle name="Normal 202 2 4" xfId="27034"/>
    <cellStyle name="Normal 202 2 5" xfId="28671"/>
    <cellStyle name="Normal 202 2_LNG &amp; LPG rework" xfId="30596"/>
    <cellStyle name="Normal 202 3" xfId="27035"/>
    <cellStyle name="Normal 202 3 2" xfId="27036"/>
    <cellStyle name="Normal 202 3 2 2" xfId="27037"/>
    <cellStyle name="Normal 202 3 2 2 2" xfId="27038"/>
    <cellStyle name="Normal 202 3 2 2_LNG &amp; LPG rework" xfId="30602"/>
    <cellStyle name="Normal 202 3 2 3" xfId="27039"/>
    <cellStyle name="Normal 202 3 2_LNG &amp; LPG rework" xfId="30601"/>
    <cellStyle name="Normal 202 3 3" xfId="27040"/>
    <cellStyle name="Normal 202 3 3 2" xfId="27041"/>
    <cellStyle name="Normal 202 3 3_LNG &amp; LPG rework" xfId="30603"/>
    <cellStyle name="Normal 202 3 4" xfId="27042"/>
    <cellStyle name="Normal 202 3_LNG &amp; LPG rework" xfId="30600"/>
    <cellStyle name="Normal 202 4" xfId="27043"/>
    <cellStyle name="Normal 202 4 2" xfId="27044"/>
    <cellStyle name="Normal 202 4 2 2" xfId="27045"/>
    <cellStyle name="Normal 202 4 2_LNG &amp; LPG rework" xfId="30605"/>
    <cellStyle name="Normal 202 4 3" xfId="27046"/>
    <cellStyle name="Normal 202 4_LNG &amp; LPG rework" xfId="30604"/>
    <cellStyle name="Normal 202 5" xfId="27047"/>
    <cellStyle name="Normal 202 5 2" xfId="27048"/>
    <cellStyle name="Normal 202 5_LNG &amp; LPG rework" xfId="30606"/>
    <cellStyle name="Normal 202 6" xfId="27049"/>
    <cellStyle name="Normal 202 7" xfId="27026"/>
    <cellStyle name="Normal 202 8" xfId="27995"/>
    <cellStyle name="Normal 202_LNG &amp; LPG rework" xfId="30595"/>
    <cellStyle name="Normal 203" xfId="6420"/>
    <cellStyle name="Normal 203 2" xfId="27051"/>
    <cellStyle name="Normal 203 2 2" xfId="27052"/>
    <cellStyle name="Normal 203 2 2 2" xfId="27053"/>
    <cellStyle name="Normal 203 2 2_LNG &amp; LPG rework" xfId="30609"/>
    <cellStyle name="Normal 203 2 3" xfId="27054"/>
    <cellStyle name="Normal 203 2 4" xfId="28766"/>
    <cellStyle name="Normal 203 2_LNG &amp; LPG rework" xfId="30608"/>
    <cellStyle name="Normal 203 3" xfId="27055"/>
    <cellStyle name="Normal 203 3 2" xfId="27056"/>
    <cellStyle name="Normal 203 3_LNG &amp; LPG rework" xfId="30610"/>
    <cellStyle name="Normal 203 4" xfId="27057"/>
    <cellStyle name="Normal 203 5" xfId="27050"/>
    <cellStyle name="Normal 203 6" xfId="28090"/>
    <cellStyle name="Normal 203_LNG &amp; LPG rework" xfId="30607"/>
    <cellStyle name="Normal 204" xfId="4357"/>
    <cellStyle name="Normal 204 2" xfId="10981"/>
    <cellStyle name="Normal 204 2 2" xfId="23369"/>
    <cellStyle name="Normal 204 2 2 2" xfId="27058"/>
    <cellStyle name="Normal 204 2 2_LNG &amp; LPG rework" xfId="30613"/>
    <cellStyle name="Normal 204 2 3" xfId="27059"/>
    <cellStyle name="Normal 204 2_LNG &amp; LPG rework" xfId="30612"/>
    <cellStyle name="Normal 204 3" xfId="10207"/>
    <cellStyle name="Normal 204 3 2" xfId="27061"/>
    <cellStyle name="Normal 204 3 2 2" xfId="28770"/>
    <cellStyle name="Normal 204 3 3" xfId="27060"/>
    <cellStyle name="Normal 204 3 4" xfId="28094"/>
    <cellStyle name="Normal 204 3_LNG &amp; LPG rework" xfId="30614"/>
    <cellStyle name="Normal 204 4" xfId="16799"/>
    <cellStyle name="Normal 204_LNG &amp; LPG rework" xfId="30611"/>
    <cellStyle name="Normal 205" xfId="10208"/>
    <cellStyle name="Normal 205 2" xfId="27063"/>
    <cellStyle name="Normal 205 2 2" xfId="27064"/>
    <cellStyle name="Normal 205 2 2 2" xfId="27065"/>
    <cellStyle name="Normal 205 2 2_LNG &amp; LPG rework" xfId="30617"/>
    <cellStyle name="Normal 205 2 3" xfId="27066"/>
    <cellStyle name="Normal 205 2 4" xfId="28771"/>
    <cellStyle name="Normal 205 2_LNG &amp; LPG rework" xfId="30616"/>
    <cellStyle name="Normal 205 3" xfId="27067"/>
    <cellStyle name="Normal 205 3 2" xfId="27068"/>
    <cellStyle name="Normal 205 3_LNG &amp; LPG rework" xfId="30618"/>
    <cellStyle name="Normal 205 4" xfId="27069"/>
    <cellStyle name="Normal 205 5" xfId="27062"/>
    <cellStyle name="Normal 205 6" xfId="28095"/>
    <cellStyle name="Normal 205_LNG &amp; LPG rework" xfId="30615"/>
    <cellStyle name="Normal 206" xfId="10968"/>
    <cellStyle name="Normal 206 2" xfId="13489"/>
    <cellStyle name="Normal 206 2 2" xfId="28787"/>
    <cellStyle name="Normal 206 2 3" xfId="28111"/>
    <cellStyle name="Normal 206 3" xfId="27070"/>
    <cellStyle name="Normal 207" xfId="10971"/>
    <cellStyle name="Normal 207 2" xfId="13490"/>
    <cellStyle name="Normal 207 2 2" xfId="28788"/>
    <cellStyle name="Normal 207 2 3" xfId="28112"/>
    <cellStyle name="Normal 207 3" xfId="27071"/>
    <cellStyle name="Normal 208" xfId="10979"/>
    <cellStyle name="Normal 208 2" xfId="13493"/>
    <cellStyle name="Normal 208 2 2" xfId="27073"/>
    <cellStyle name="Normal 208 2 2 2" xfId="28791"/>
    <cellStyle name="Normal 208 2 3" xfId="28115"/>
    <cellStyle name="Normal 208 3" xfId="27072"/>
    <cellStyle name="Normal 208 3 2" xfId="28779"/>
    <cellStyle name="Normal 208 4" xfId="28103"/>
    <cellStyle name="Normal 208_LNG &amp; LPG rework" xfId="30619"/>
    <cellStyle name="Normal 209" xfId="12272"/>
    <cellStyle name="Normal 209 2" xfId="13496"/>
    <cellStyle name="Normal 209 2 2" xfId="28792"/>
    <cellStyle name="Normal 209 2 3" xfId="28116"/>
    <cellStyle name="Normal 209 3" xfId="27074"/>
    <cellStyle name="Normal 21" xfId="479"/>
    <cellStyle name="Normal 21 10" xfId="3568"/>
    <cellStyle name="Normal 21 10 2" xfId="4322"/>
    <cellStyle name="Normal 21 10 2 2" xfId="28737"/>
    <cellStyle name="Normal 21 10 2 3" xfId="28061"/>
    <cellStyle name="Normal 21 10 3" xfId="28280"/>
    <cellStyle name="Normal 21 10 4" xfId="27604"/>
    <cellStyle name="Normal 21 11" xfId="3685"/>
    <cellStyle name="Normal 21 11 2" xfId="28385"/>
    <cellStyle name="Normal 21 11 3" xfId="27709"/>
    <cellStyle name="Normal 21 12" xfId="4049"/>
    <cellStyle name="Normal 21 12 2" xfId="6426"/>
    <cellStyle name="Normal 21 12 2 2" xfId="12585"/>
    <cellStyle name="Normal 21 12 2 2 2" xfId="24972"/>
    <cellStyle name="Normal 21 12 2 3" xfId="18852"/>
    <cellStyle name="Normal 21 12 3" xfId="9354"/>
    <cellStyle name="Normal 21 12 3 2" xfId="21757"/>
    <cellStyle name="Normal 21 12 4" xfId="16622"/>
    <cellStyle name="Normal 21 13" xfId="857"/>
    <cellStyle name="Normal 21 14" xfId="14211"/>
    <cellStyle name="Normal 21 15" xfId="25869"/>
    <cellStyle name="Normal 21 2" xfId="990"/>
    <cellStyle name="Normal 21 2 2" xfId="2538"/>
    <cellStyle name="Normal 21 2_Historic Nickel Prices" xfId="2539"/>
    <cellStyle name="Normal 21 3" xfId="991"/>
    <cellStyle name="Normal 21 3 2" xfId="3686"/>
    <cellStyle name="Normal 21 3 2 2" xfId="28386"/>
    <cellStyle name="Normal 21 3 2 3" xfId="27710"/>
    <cellStyle name="Normal 21 3 3" xfId="25965"/>
    <cellStyle name="Normal 21 4" xfId="989"/>
    <cellStyle name="Normal 21 4 2" xfId="4272"/>
    <cellStyle name="Normal 21 4 2 2" xfId="28691"/>
    <cellStyle name="Normal 21 4 2 3" xfId="28015"/>
    <cellStyle name="Normal 21 4 3" xfId="27075"/>
    <cellStyle name="Normal 21 5" xfId="3444"/>
    <cellStyle name="Normal 21 5 2" xfId="4292"/>
    <cellStyle name="Normal 21 5 2 2" xfId="28708"/>
    <cellStyle name="Normal 21 5 2 3" xfId="28032"/>
    <cellStyle name="Normal 21 5 3" xfId="28240"/>
    <cellStyle name="Normal 21 5 4" xfId="27564"/>
    <cellStyle name="Normal 21 6" xfId="3515"/>
    <cellStyle name="Normal 21 6 2" xfId="4308"/>
    <cellStyle name="Normal 21 6 2 2" xfId="28723"/>
    <cellStyle name="Normal 21 6 2 3" xfId="28047"/>
    <cellStyle name="Normal 21 6 3" xfId="28261"/>
    <cellStyle name="Normal 21 6 4" xfId="27585"/>
    <cellStyle name="Normal 21 7" xfId="3456"/>
    <cellStyle name="Normal 21 7 2" xfId="4295"/>
    <cellStyle name="Normal 21 7 2 2" xfId="28711"/>
    <cellStyle name="Normal 21 7 2 3" xfId="28035"/>
    <cellStyle name="Normal 21 7 3" xfId="28246"/>
    <cellStyle name="Normal 21 7 4" xfId="27570"/>
    <cellStyle name="Normal 21 8" xfId="3539"/>
    <cellStyle name="Normal 21 8 2" xfId="4309"/>
    <cellStyle name="Normal 21 8 2 2" xfId="28724"/>
    <cellStyle name="Normal 21 8 2 3" xfId="28048"/>
    <cellStyle name="Normal 21 8 3" xfId="28264"/>
    <cellStyle name="Normal 21 8 4" xfId="27588"/>
    <cellStyle name="Normal 21 9" xfId="3553"/>
    <cellStyle name="Normal 21 9 2" xfId="4312"/>
    <cellStyle name="Normal 21 9 2 2" xfId="28727"/>
    <cellStyle name="Normal 21 9 2 3" xfId="28051"/>
    <cellStyle name="Normal 21 9 3" xfId="28270"/>
    <cellStyle name="Normal 21 9 4" xfId="27594"/>
    <cellStyle name="Normal 21_Base Metals Prices" xfId="2540"/>
    <cellStyle name="Normal 210" xfId="13439"/>
    <cellStyle name="Normal 210 2" xfId="13500"/>
    <cellStyle name="Normal 210 2 2" xfId="28795"/>
    <cellStyle name="Normal 210 2 3" xfId="28119"/>
    <cellStyle name="Normal 210 3" xfId="27076"/>
    <cellStyle name="Normal 211" xfId="10975"/>
    <cellStyle name="Normal 211 2" xfId="13492"/>
    <cellStyle name="Normal 211 2 2" xfId="28790"/>
    <cellStyle name="Normal 211 2 3" xfId="28114"/>
    <cellStyle name="Normal 211 3" xfId="27077"/>
    <cellStyle name="Normal 212" xfId="13438"/>
    <cellStyle name="Normal 212 2" xfId="13499"/>
    <cellStyle name="Normal 212 2 2" xfId="28794"/>
    <cellStyle name="Normal 212 2 3" xfId="28118"/>
    <cellStyle name="Normal 212 3" xfId="27078"/>
    <cellStyle name="Normal 213" xfId="10973"/>
    <cellStyle name="Normal 213 2" xfId="13491"/>
    <cellStyle name="Normal 213 2 2" xfId="28789"/>
    <cellStyle name="Normal 213 2 3" xfId="28113"/>
    <cellStyle name="Normal 213 3" xfId="27079"/>
    <cellStyle name="Normal 214" xfId="7280"/>
    <cellStyle name="Normal 214 2" xfId="19705"/>
    <cellStyle name="Normal 214 3" xfId="27080"/>
    <cellStyle name="Normal 215" xfId="13470"/>
    <cellStyle name="Normal 215 2" xfId="28783"/>
    <cellStyle name="Normal 215 3" xfId="28107"/>
    <cellStyle name="Normal 216" xfId="7365"/>
    <cellStyle name="Normal 216 2" xfId="28768"/>
    <cellStyle name="Normal 216 3" xfId="28092"/>
    <cellStyle name="Normal 217" xfId="13455"/>
    <cellStyle name="Normal 217 2" xfId="28781"/>
    <cellStyle name="Normal 217 3" xfId="28105"/>
    <cellStyle name="Normal 218" xfId="13855"/>
    <cellStyle name="Normal 218 2" xfId="28796"/>
    <cellStyle name="Normal 218 3" xfId="28120"/>
    <cellStyle name="Normal 219" xfId="13860"/>
    <cellStyle name="Normal 219 2" xfId="28798"/>
    <cellStyle name="Normal 219 3" xfId="28122"/>
    <cellStyle name="Normal 22" xfId="836"/>
    <cellStyle name="Normal 22 10" xfId="4284"/>
    <cellStyle name="Normal 22 10 2" xfId="6634"/>
    <cellStyle name="Normal 22 10 2 2" xfId="12793"/>
    <cellStyle name="Normal 22 10 2 2 2" xfId="25180"/>
    <cellStyle name="Normal 22 10 2 3" xfId="19060"/>
    <cellStyle name="Normal 22 10 3" xfId="9562"/>
    <cellStyle name="Normal 22 10 3 2" xfId="21965"/>
    <cellStyle name="Normal 22 10 4" xfId="16798"/>
    <cellStyle name="Normal 22 11" xfId="14566"/>
    <cellStyle name="Normal 22 12" xfId="25871"/>
    <cellStyle name="Normal 22 2" xfId="992"/>
    <cellStyle name="Normal 22 2 2" xfId="2541"/>
    <cellStyle name="Normal 22 2 2 2" xfId="3689"/>
    <cellStyle name="Normal 22 2 2 2 2" xfId="28389"/>
    <cellStyle name="Normal 22 2 2 2 3" xfId="27713"/>
    <cellStyle name="Normal 22 2 2 3" xfId="28199"/>
    <cellStyle name="Normal 22 2 2 4" xfId="27524"/>
    <cellStyle name="Normal 22 2 3" xfId="3688"/>
    <cellStyle name="Normal 22 2 3 2" xfId="28388"/>
    <cellStyle name="Normal 22 2 3 3" xfId="27712"/>
    <cellStyle name="Normal 22 2 4" xfId="25881"/>
    <cellStyle name="Normal 22 2_Historic Nickel Prices" xfId="2542"/>
    <cellStyle name="Normal 22 3" xfId="2543"/>
    <cellStyle name="Normal 22 3 2" xfId="3690"/>
    <cellStyle name="Normal 22 3 2 2" xfId="28390"/>
    <cellStyle name="Normal 22 3 2 3" xfId="27714"/>
    <cellStyle name="Normal 22 3 3" xfId="27081"/>
    <cellStyle name="Normal 22 4" xfId="3687"/>
    <cellStyle name="Normal 22 4 2" xfId="28387"/>
    <cellStyle name="Normal 22 4 3" xfId="27711"/>
    <cellStyle name="Normal 22 5" xfId="4220"/>
    <cellStyle name="Normal 22 5 2" xfId="6595"/>
    <cellStyle name="Normal 22 5 2 2" xfId="12754"/>
    <cellStyle name="Normal 22 5 2 2 2" xfId="25141"/>
    <cellStyle name="Normal 22 5 2 3" xfId="19021"/>
    <cellStyle name="Normal 22 5 3" xfId="9523"/>
    <cellStyle name="Normal 22 5 3 2" xfId="21926"/>
    <cellStyle name="Normal 22 5 4" xfId="16791"/>
    <cellStyle name="Normal 22 6" xfId="4224"/>
    <cellStyle name="Normal 22 6 2" xfId="6600"/>
    <cellStyle name="Normal 22 6 2 2" xfId="12759"/>
    <cellStyle name="Normal 22 6 2 2 2" xfId="25146"/>
    <cellStyle name="Normal 22 6 2 3" xfId="19026"/>
    <cellStyle name="Normal 22 6 3" xfId="9528"/>
    <cellStyle name="Normal 22 6 3 2" xfId="21931"/>
    <cellStyle name="Normal 22 6 4" xfId="16795"/>
    <cellStyle name="Normal 22 7" xfId="4225"/>
    <cellStyle name="Normal 22 7 2" xfId="6601"/>
    <cellStyle name="Normal 22 7 2 2" xfId="12760"/>
    <cellStyle name="Normal 22 7 2 2 2" xfId="25147"/>
    <cellStyle name="Normal 22 7 2 3" xfId="19027"/>
    <cellStyle name="Normal 22 7 3" xfId="9529"/>
    <cellStyle name="Normal 22 7 3 2" xfId="21932"/>
    <cellStyle name="Normal 22 7 4" xfId="16796"/>
    <cellStyle name="Normal 22 8" xfId="866"/>
    <cellStyle name="Normal 22 8 2" xfId="28143"/>
    <cellStyle name="Normal 22 8 3" xfId="27468"/>
    <cellStyle name="Normal 22 9" xfId="4260"/>
    <cellStyle name="Normal 22 9 2" xfId="6599"/>
    <cellStyle name="Normal 22 9 2 2" xfId="12758"/>
    <cellStyle name="Normal 22 9 2 2 2" xfId="25145"/>
    <cellStyle name="Normal 22 9 2 3" xfId="19025"/>
    <cellStyle name="Normal 22 9 3" xfId="9527"/>
    <cellStyle name="Normal 22 9 3 2" xfId="21930"/>
    <cellStyle name="Normal 22 9 4" xfId="16797"/>
    <cellStyle name="Normal 22_Base Metals Prices" xfId="2544"/>
    <cellStyle name="Normal 220" xfId="13859"/>
    <cellStyle name="Normal 220 2" xfId="28797"/>
    <cellStyle name="Normal 220 3" xfId="28121"/>
    <cellStyle name="Normal 221" xfId="25825"/>
    <cellStyle name="Normal 221 2" xfId="28801"/>
    <cellStyle name="Normal 221 3" xfId="28125"/>
    <cellStyle name="Normal 222" xfId="25826"/>
    <cellStyle name="Normal 222 2" xfId="28802"/>
    <cellStyle name="Normal 222 3" xfId="28126"/>
    <cellStyle name="Normal 223" xfId="25828"/>
    <cellStyle name="Normal 223 2" xfId="28804"/>
    <cellStyle name="Normal 223 3" xfId="28128"/>
    <cellStyle name="Normal 224" xfId="25829"/>
    <cellStyle name="Normal 224 2" xfId="28805"/>
    <cellStyle name="Normal 224 3" xfId="28129"/>
    <cellStyle name="Normal 225" xfId="25827"/>
    <cellStyle name="Normal 225 2" xfId="28803"/>
    <cellStyle name="Normal 225 3" xfId="28127"/>
    <cellStyle name="Normal 226" xfId="1"/>
    <cellStyle name="Normal 227" xfId="25830"/>
    <cellStyle name="Normal 228" xfId="25836"/>
    <cellStyle name="Normal 228 2" xfId="28810"/>
    <cellStyle name="Normal 228 3" xfId="28134"/>
    <cellStyle name="Normal 229" xfId="25835"/>
    <cellStyle name="Normal 229 2" xfId="28809"/>
    <cellStyle name="Normal 229 3" xfId="28133"/>
    <cellStyle name="Normal 23" xfId="839"/>
    <cellStyle name="Normal 23 10" xfId="3567"/>
    <cellStyle name="Normal 23 10 2" xfId="4321"/>
    <cellStyle name="Normal 23 10 2 2" xfId="28736"/>
    <cellStyle name="Normal 23 10 2 3" xfId="28060"/>
    <cellStyle name="Normal 23 10 3" xfId="28279"/>
    <cellStyle name="Normal 23 10 4" xfId="27603"/>
    <cellStyle name="Normal 23 11" xfId="3691"/>
    <cellStyle name="Normal 23 11 2" xfId="28391"/>
    <cellStyle name="Normal 23 11 3" xfId="27715"/>
    <cellStyle name="Normal 23 12" xfId="4223"/>
    <cellStyle name="Normal 23 12 2" xfId="6598"/>
    <cellStyle name="Normal 23 12 2 2" xfId="12757"/>
    <cellStyle name="Normal 23 12 2 2 2" xfId="25144"/>
    <cellStyle name="Normal 23 12 2 3" xfId="19024"/>
    <cellStyle name="Normal 23 12 3" xfId="9526"/>
    <cellStyle name="Normal 23 12 3 2" xfId="21929"/>
    <cellStyle name="Normal 23 12 4" xfId="16794"/>
    <cellStyle name="Normal 23 13" xfId="861"/>
    <cellStyle name="Normal 23 14" xfId="14569"/>
    <cellStyle name="Normal 23 15" xfId="25872"/>
    <cellStyle name="Normal 23 16" xfId="27082"/>
    <cellStyle name="Normal 23 2" xfId="893"/>
    <cellStyle name="Normal 23 2 2" xfId="2545"/>
    <cellStyle name="Normal 23 2_Historic Nickel Prices" xfId="2546"/>
    <cellStyle name="Normal 23 3" xfId="994"/>
    <cellStyle name="Normal 23 3 2" xfId="3692"/>
    <cellStyle name="Normal 23 3 2 2" xfId="28392"/>
    <cellStyle name="Normal 23 3 2 3" xfId="27716"/>
    <cellStyle name="Normal 23 3 3" xfId="25967"/>
    <cellStyle name="Normal 23 4" xfId="993"/>
    <cellStyle name="Normal 23 4 2" xfId="4273"/>
    <cellStyle name="Normal 23 4 2 2" xfId="28692"/>
    <cellStyle name="Normal 23 4 2 3" xfId="28016"/>
    <cellStyle name="Normal 23 4 3" xfId="27083"/>
    <cellStyle name="Normal 23 5" xfId="3445"/>
    <cellStyle name="Normal 23 5 2" xfId="4293"/>
    <cellStyle name="Normal 23 5 2 2" xfId="28709"/>
    <cellStyle name="Normal 23 5 2 3" xfId="28033"/>
    <cellStyle name="Normal 23 5 3" xfId="28241"/>
    <cellStyle name="Normal 23 5 4" xfId="27565"/>
    <cellStyle name="Normal 23 6" xfId="3479"/>
    <cellStyle name="Normal 23 6 2" xfId="4303"/>
    <cellStyle name="Normal 23 6 2 2" xfId="28719"/>
    <cellStyle name="Normal 23 6 2 3" xfId="28043"/>
    <cellStyle name="Normal 23 6 3" xfId="28255"/>
    <cellStyle name="Normal 23 6 4" xfId="27579"/>
    <cellStyle name="Normal 23 7" xfId="3477"/>
    <cellStyle name="Normal 23 7 2" xfId="4302"/>
    <cellStyle name="Normal 23 7 2 2" xfId="28718"/>
    <cellStyle name="Normal 23 7 2 3" xfId="28042"/>
    <cellStyle name="Normal 23 7 3" xfId="28254"/>
    <cellStyle name="Normal 23 7 4" xfId="27578"/>
    <cellStyle name="Normal 23 8" xfId="3458"/>
    <cellStyle name="Normal 23 8 2" xfId="4297"/>
    <cellStyle name="Normal 23 8 2 2" xfId="28713"/>
    <cellStyle name="Normal 23 8 2 3" xfId="28037"/>
    <cellStyle name="Normal 23 8 3" xfId="28248"/>
    <cellStyle name="Normal 23 8 4" xfId="27572"/>
    <cellStyle name="Normal 23 9" xfId="3554"/>
    <cellStyle name="Normal 23 9 2" xfId="4313"/>
    <cellStyle name="Normal 23 9 2 2" xfId="28728"/>
    <cellStyle name="Normal 23 9 2 3" xfId="28052"/>
    <cellStyle name="Normal 23 9 3" xfId="28271"/>
    <cellStyle name="Normal 23 9 4" xfId="27595"/>
    <cellStyle name="Normal 23_Base Metals Prices" xfId="2547"/>
    <cellStyle name="Normal 230" xfId="25838"/>
    <cellStyle name="Normal 231" xfId="25841"/>
    <cellStyle name="Normal 232" xfId="25843"/>
    <cellStyle name="Normal 233" xfId="29926"/>
    <cellStyle name="Normal 234" xfId="29927"/>
    <cellStyle name="Normal 235" xfId="29928"/>
    <cellStyle name="Normal 236" xfId="29929"/>
    <cellStyle name="Normal 237" xfId="29930"/>
    <cellStyle name="Normal 238" xfId="29931"/>
    <cellStyle name="Normal 239" xfId="29932"/>
    <cellStyle name="Normal 24" xfId="862"/>
    <cellStyle name="Normal 24 2" xfId="894"/>
    <cellStyle name="Normal 24 3" xfId="996"/>
    <cellStyle name="Normal 24 3 2" xfId="3694"/>
    <cellStyle name="Normal 24 3 2 2" xfId="28394"/>
    <cellStyle name="Normal 24 3 2 3" xfId="27718"/>
    <cellStyle name="Normal 24 3 3" xfId="25968"/>
    <cellStyle name="Normal 24 4" xfId="995"/>
    <cellStyle name="Normal 24 4 2" xfId="4274"/>
    <cellStyle name="Normal 24 4 2 2" xfId="28693"/>
    <cellStyle name="Normal 24 4 2 3" xfId="28017"/>
    <cellStyle name="Normal 24 4 3" xfId="27085"/>
    <cellStyle name="Normal 24 5" xfId="3693"/>
    <cellStyle name="Normal 24 5 2" xfId="28393"/>
    <cellStyle name="Normal 24 5 3" xfId="27717"/>
    <cellStyle name="Normal 24 6" xfId="25873"/>
    <cellStyle name="Normal 24 7" xfId="27084"/>
    <cellStyle name="Normal 24_Base Metals Prices" xfId="2548"/>
    <cellStyle name="Normal 240" xfId="29933"/>
    <cellStyle name="Normal 241" xfId="29934"/>
    <cellStyle name="Normal 242" xfId="29935"/>
    <cellStyle name="Normal 243" xfId="29936"/>
    <cellStyle name="Normal 244" xfId="29937"/>
    <cellStyle name="Normal 245" xfId="29938"/>
    <cellStyle name="Normal 246" xfId="29939"/>
    <cellStyle name="Normal 247" xfId="29942"/>
    <cellStyle name="Normal 248" xfId="29971"/>
    <cellStyle name="Normal 249" xfId="30033"/>
    <cellStyle name="Normal 25" xfId="863"/>
    <cellStyle name="Normal 25 2" xfId="895"/>
    <cellStyle name="Normal 25 3" xfId="998"/>
    <cellStyle name="Normal 25 3 2" xfId="3696"/>
    <cellStyle name="Normal 25 3 2 2" xfId="28396"/>
    <cellStyle name="Normal 25 3 2 3" xfId="27720"/>
    <cellStyle name="Normal 25 3 3" xfId="25970"/>
    <cellStyle name="Normal 25 4" xfId="997"/>
    <cellStyle name="Normal 25 4 2" xfId="4275"/>
    <cellStyle name="Normal 25 4 2 2" xfId="28694"/>
    <cellStyle name="Normal 25 4 2 3" xfId="28018"/>
    <cellStyle name="Normal 25 4 3" xfId="27087"/>
    <cellStyle name="Normal 25 5" xfId="3695"/>
    <cellStyle name="Normal 25 5 2" xfId="28395"/>
    <cellStyle name="Normal 25 5 3" xfId="27719"/>
    <cellStyle name="Normal 25 6" xfId="25875"/>
    <cellStyle name="Normal 25 7" xfId="27086"/>
    <cellStyle name="Normal 25_Base Metals Prices" xfId="2549"/>
    <cellStyle name="Normal 250" xfId="31041"/>
    <cellStyle name="Normal 251" xfId="31042"/>
    <cellStyle name="Normal 252" xfId="31043"/>
    <cellStyle name="Normal 253" xfId="31044"/>
    <cellStyle name="Normal 254" xfId="31045"/>
    <cellStyle name="Normal 255" xfId="31046"/>
    <cellStyle name="Normal 256" xfId="31047"/>
    <cellStyle name="Normal 257" xfId="31048"/>
    <cellStyle name="Normal 258" xfId="31049"/>
    <cellStyle name="Normal 259" xfId="31050"/>
    <cellStyle name="Normal 26" xfId="864"/>
    <cellStyle name="Normal 26 2" xfId="896"/>
    <cellStyle name="Normal 26 3" xfId="1000"/>
    <cellStyle name="Normal 26 3 2" xfId="3698"/>
    <cellStyle name="Normal 26 3 2 2" xfId="28398"/>
    <cellStyle name="Normal 26 3 2 3" xfId="27722"/>
    <cellStyle name="Normal 26 3 3" xfId="25969"/>
    <cellStyle name="Normal 26 4" xfId="999"/>
    <cellStyle name="Normal 26 4 2" xfId="4276"/>
    <cellStyle name="Normal 26 4 2 2" xfId="28695"/>
    <cellStyle name="Normal 26 4 2 3" xfId="28019"/>
    <cellStyle name="Normal 26 4 3" xfId="27089"/>
    <cellStyle name="Normal 26 5" xfId="3697"/>
    <cellStyle name="Normal 26 5 2" xfId="28397"/>
    <cellStyle name="Normal 26 5 3" xfId="27721"/>
    <cellStyle name="Normal 26 6" xfId="25874"/>
    <cellStyle name="Normal 26 7" xfId="27088"/>
    <cellStyle name="Normal 26_Base Metals Prices" xfId="2550"/>
    <cellStyle name="Normal 260" xfId="31051"/>
    <cellStyle name="Normal 261" xfId="31052"/>
    <cellStyle name="Normal 262" xfId="31053"/>
    <cellStyle name="Normal 263" xfId="31054"/>
    <cellStyle name="Normal 264" xfId="31055"/>
    <cellStyle name="Normal 265" xfId="31056"/>
    <cellStyle name="Normal 266" xfId="31058"/>
    <cellStyle name="Normal 267" xfId="28812"/>
    <cellStyle name="Normal 27" xfId="865"/>
    <cellStyle name="Normal 27 2" xfId="897"/>
    <cellStyle name="Normal 27 3" xfId="1002"/>
    <cellStyle name="Normal 27 3 2" xfId="3700"/>
    <cellStyle name="Normal 27 3 2 2" xfId="28400"/>
    <cellStyle name="Normal 27 3 2 3" xfId="27724"/>
    <cellStyle name="Normal 27 3 3" xfId="25971"/>
    <cellStyle name="Normal 27 4" xfId="1001"/>
    <cellStyle name="Normal 27 4 2" xfId="4277"/>
    <cellStyle name="Normal 27 4 2 2" xfId="28696"/>
    <cellStyle name="Normal 27 4 2 3" xfId="28020"/>
    <cellStyle name="Normal 27 4 3" xfId="27091"/>
    <cellStyle name="Normal 27 5" xfId="3699"/>
    <cellStyle name="Normal 27 5 2" xfId="28399"/>
    <cellStyle name="Normal 27 5 3" xfId="27723"/>
    <cellStyle name="Normal 27 6" xfId="25876"/>
    <cellStyle name="Normal 27 7" xfId="27090"/>
    <cellStyle name="Normal 27_Base Metals Prices" xfId="2551"/>
    <cellStyle name="Normal 28" xfId="867"/>
    <cellStyle name="Normal 28 2" xfId="875"/>
    <cellStyle name="Normal 28 3" xfId="1004"/>
    <cellStyle name="Normal 28 3 2" xfId="3702"/>
    <cellStyle name="Normal 28 3 2 2" xfId="28402"/>
    <cellStyle name="Normal 28 3 2 3" xfId="27726"/>
    <cellStyle name="Normal 28 3 3" xfId="25878"/>
    <cellStyle name="Normal 28 4" xfId="2552"/>
    <cellStyle name="Normal 28 4 2" xfId="3703"/>
    <cellStyle name="Normal 28 4 2 2" xfId="28403"/>
    <cellStyle name="Normal 28 4 2 3" xfId="27727"/>
    <cellStyle name="Normal 28 4 3" xfId="28200"/>
    <cellStyle name="Normal 28 4 4" xfId="27525"/>
    <cellStyle name="Normal 28 5" xfId="1003"/>
    <cellStyle name="Normal 28 5 2" xfId="4278"/>
    <cellStyle name="Normal 28 5 2 2" xfId="28697"/>
    <cellStyle name="Normal 28 5 2 3" xfId="28021"/>
    <cellStyle name="Normal 28 5 3" xfId="28158"/>
    <cellStyle name="Normal 28 5 4" xfId="27483"/>
    <cellStyle name="Normal 28 6" xfId="3701"/>
    <cellStyle name="Normal 28 6 2" xfId="28401"/>
    <cellStyle name="Normal 28 6 3" xfId="27725"/>
    <cellStyle name="Normal 28 7" xfId="25877"/>
    <cellStyle name="Normal 28_Base Metals Prices" xfId="2553"/>
    <cellStyle name="Normal 29" xfId="868"/>
    <cellStyle name="Normal 29 2" xfId="876"/>
    <cellStyle name="Normal 29 2 2" xfId="3428"/>
    <cellStyle name="Normal 29 2 2 2" xfId="3844"/>
    <cellStyle name="Normal 29 2 2 2 2" xfId="28526"/>
    <cellStyle name="Normal 29 2 2 2 3" xfId="27850"/>
    <cellStyle name="Normal 29 2 2 3" xfId="25999"/>
    <cellStyle name="Normal 29 2 3" xfId="3704"/>
    <cellStyle name="Normal 29 2 3 2" xfId="28404"/>
    <cellStyle name="Normal 29 2 3 3" xfId="27728"/>
    <cellStyle name="Normal 29 2 4" xfId="25885"/>
    <cellStyle name="Normal 29 2_Monthly Price Data" xfId="30024"/>
    <cellStyle name="Normal 29 3" xfId="877"/>
    <cellStyle name="Normal 29 4" xfId="1006"/>
    <cellStyle name="Normal 29 4 2" xfId="3705"/>
    <cellStyle name="Normal 29 4 2 2" xfId="28405"/>
    <cellStyle name="Normal 29 4 2 3" xfId="27729"/>
    <cellStyle name="Normal 29 4 3" xfId="25884"/>
    <cellStyle name="Normal 29 5" xfId="1005"/>
    <cellStyle name="Normal 29 6" xfId="27092"/>
    <cellStyle name="Normal 29_Monthly Price Data" xfId="30025"/>
    <cellStyle name="Normal 3" xfId="26"/>
    <cellStyle name="Normal 3 10" xfId="25832"/>
    <cellStyle name="Normal 3 11" xfId="25847"/>
    <cellStyle name="Normal 3 2" xfId="103"/>
    <cellStyle name="Normal 3 2 2" xfId="2554"/>
    <cellStyle name="Normal 3 2 2 2" xfId="3708"/>
    <cellStyle name="Normal 3 2 2 2 2" xfId="28408"/>
    <cellStyle name="Normal 3 2 2 2 3" xfId="27732"/>
    <cellStyle name="Normal 3 2 2 3" xfId="25924"/>
    <cellStyle name="Normal 3 2 3" xfId="3707"/>
    <cellStyle name="Normal 3 2 3 2" xfId="28407"/>
    <cellStyle name="Normal 3 2 3 3" xfId="27731"/>
    <cellStyle name="Normal 3 2 4" xfId="25858"/>
    <cellStyle name="Normal 3 2 5" xfId="26247"/>
    <cellStyle name="Normal 3 2_Alumina - Quantity and Value" xfId="4015"/>
    <cellStyle name="Normal 3 3" xfId="2555"/>
    <cellStyle name="Normal 3 3 2" xfId="3709"/>
    <cellStyle name="Normal 3 3 2 2" xfId="28409"/>
    <cellStyle name="Normal 3 3 2 3" xfId="27733"/>
    <cellStyle name="Normal 3 3 3" xfId="25925"/>
    <cellStyle name="Normal 3 4" xfId="2556"/>
    <cellStyle name="Normal 3 4 2" xfId="3710"/>
    <cellStyle name="Normal 3 4 2 2" xfId="28410"/>
    <cellStyle name="Normal 3 4 2 3" xfId="27734"/>
    <cellStyle name="Normal 3 4 3" xfId="26124"/>
    <cellStyle name="Normal 3 4 4" xfId="27093"/>
    <cellStyle name="Normal 3 5" xfId="2557"/>
    <cellStyle name="Normal 3 5 2" xfId="3711"/>
    <cellStyle name="Normal 3 5 2 2" xfId="28411"/>
    <cellStyle name="Normal 3 5 2 3" xfId="27735"/>
    <cellStyle name="Normal 3 5 3" xfId="27094"/>
    <cellStyle name="Normal 3 5 3 2" xfId="28201"/>
    <cellStyle name="Normal 3 5 4" xfId="27526"/>
    <cellStyle name="Normal 3 6" xfId="2558"/>
    <cellStyle name="Normal 3 6 2" xfId="3712"/>
    <cellStyle name="Normal 3 6 2 2" xfId="28412"/>
    <cellStyle name="Normal 3 6 2 3" xfId="27736"/>
    <cellStyle name="Normal 3 6 3" xfId="28202"/>
    <cellStyle name="Normal 3 6 4" xfId="27527"/>
    <cellStyle name="Normal 3 7" xfId="3706"/>
    <cellStyle name="Normal 3 7 2" xfId="28406"/>
    <cellStyle name="Normal 3 7 3" xfId="27730"/>
    <cellStyle name="Normal 3 8" xfId="3984"/>
    <cellStyle name="Normal 3 8 2" xfId="28652"/>
    <cellStyle name="Normal 3 8 3" xfId="27976"/>
    <cellStyle name="Normal 3 9" xfId="25837"/>
    <cellStyle name="Normal 3_2015  Data" xfId="472"/>
    <cellStyle name="Normal 30" xfId="869"/>
    <cellStyle name="Normal 30 2" xfId="898"/>
    <cellStyle name="Normal 30 2 2" xfId="27097"/>
    <cellStyle name="Normal 30 2 2 2" xfId="27098"/>
    <cellStyle name="Normal 30 2 2 2 2" xfId="27099"/>
    <cellStyle name="Normal 30 2 2 2_LNG &amp; LPG rework" xfId="30622"/>
    <cellStyle name="Normal 30 2 2 3" xfId="27100"/>
    <cellStyle name="Normal 30 2 2_LNG &amp; LPG rework" xfId="30621"/>
    <cellStyle name="Normal 30 2 3" xfId="27101"/>
    <cellStyle name="Normal 30 2 3 2" xfId="27102"/>
    <cellStyle name="Normal 30 2 3_LNG &amp; LPG rework" xfId="30623"/>
    <cellStyle name="Normal 30 2 4" xfId="27103"/>
    <cellStyle name="Normal 30 2 5" xfId="27104"/>
    <cellStyle name="Normal 30 2 6" xfId="27096"/>
    <cellStyle name="Normal 30 2_LNG &amp; LPG rework" xfId="30620"/>
    <cellStyle name="Normal 30 3" xfId="27105"/>
    <cellStyle name="Normal 30 3 2" xfId="27106"/>
    <cellStyle name="Normal 30 3 2 2" xfId="27107"/>
    <cellStyle name="Normal 30 3 2 2 2" xfId="27108"/>
    <cellStyle name="Normal 30 3 2 2_LNG &amp; LPG rework" xfId="30626"/>
    <cellStyle name="Normal 30 3 2 3" xfId="27109"/>
    <cellStyle name="Normal 30 3 2_LNG &amp; LPG rework" xfId="30625"/>
    <cellStyle name="Normal 30 3 3" xfId="27110"/>
    <cellStyle name="Normal 30 3 3 2" xfId="27111"/>
    <cellStyle name="Normal 30 3 3_LNG &amp; LPG rework" xfId="30627"/>
    <cellStyle name="Normal 30 3 4" xfId="27112"/>
    <cellStyle name="Normal 30 3_LNG &amp; LPG rework" xfId="30624"/>
    <cellStyle name="Normal 30 4" xfId="27113"/>
    <cellStyle name="Normal 30 4 2" xfId="27114"/>
    <cellStyle name="Normal 30 4 2 2" xfId="27115"/>
    <cellStyle name="Normal 30 4 2_LNG &amp; LPG rework" xfId="30629"/>
    <cellStyle name="Normal 30 4 3" xfId="27116"/>
    <cellStyle name="Normal 30 4_LNG &amp; LPG rework" xfId="30628"/>
    <cellStyle name="Normal 30 5" xfId="27117"/>
    <cellStyle name="Normal 30 5 2" xfId="27118"/>
    <cellStyle name="Normal 30 5_LNG &amp; LPG rework" xfId="30630"/>
    <cellStyle name="Normal 30 6" xfId="27119"/>
    <cellStyle name="Normal 30 7" xfId="27120"/>
    <cellStyle name="Normal 30 8" xfId="27095"/>
    <cellStyle name="Normal 30_Data - Monthly Commodity Prices" xfId="30027"/>
    <cellStyle name="Normal 31" xfId="870"/>
    <cellStyle name="Normal 31 10" xfId="2559"/>
    <cellStyle name="Normal 31 10 2" xfId="5686"/>
    <cellStyle name="Normal 31 10 2 2" xfId="12019"/>
    <cellStyle name="Normal 31 10 2 2 2" xfId="24407"/>
    <cellStyle name="Normal 31 10 2 3" xfId="18118"/>
    <cellStyle name="Normal 31 10 3" xfId="8608"/>
    <cellStyle name="Normal 31 10 3 2" xfId="21024"/>
    <cellStyle name="Normal 31 10 4" xfId="15889"/>
    <cellStyle name="Normal 31 11" xfId="2560"/>
    <cellStyle name="Normal 31 11 2" xfId="5687"/>
    <cellStyle name="Normal 31 11 2 2" xfId="12020"/>
    <cellStyle name="Normal 31 11 2 2 2" xfId="24408"/>
    <cellStyle name="Normal 31 11 2 3" xfId="18119"/>
    <cellStyle name="Normal 31 11 3" xfId="8609"/>
    <cellStyle name="Normal 31 11 3 2" xfId="21025"/>
    <cellStyle name="Normal 31 11 4" xfId="15890"/>
    <cellStyle name="Normal 31 12" xfId="2561"/>
    <cellStyle name="Normal 31 12 2" xfId="5688"/>
    <cellStyle name="Normal 31 12 2 2" xfId="12021"/>
    <cellStyle name="Normal 31 12 2 2 2" xfId="24409"/>
    <cellStyle name="Normal 31 12 2 3" xfId="18120"/>
    <cellStyle name="Normal 31 12 3" xfId="8610"/>
    <cellStyle name="Normal 31 12 3 2" xfId="21026"/>
    <cellStyle name="Normal 31 12 4" xfId="15891"/>
    <cellStyle name="Normal 31 13" xfId="2562"/>
    <cellStyle name="Normal 31 13 2" xfId="5689"/>
    <cellStyle name="Normal 31 13 2 2" xfId="12022"/>
    <cellStyle name="Normal 31 13 2 2 2" xfId="24410"/>
    <cellStyle name="Normal 31 13 2 3" xfId="18121"/>
    <cellStyle name="Normal 31 13 3" xfId="8611"/>
    <cellStyle name="Normal 31 13 3 2" xfId="21027"/>
    <cellStyle name="Normal 31 13 4" xfId="15892"/>
    <cellStyle name="Normal 31 14" xfId="2563"/>
    <cellStyle name="Normal 31 14 2" xfId="5690"/>
    <cellStyle name="Normal 31 14 2 2" xfId="12023"/>
    <cellStyle name="Normal 31 14 2 2 2" xfId="24411"/>
    <cellStyle name="Normal 31 14 2 3" xfId="18122"/>
    <cellStyle name="Normal 31 14 3" xfId="8612"/>
    <cellStyle name="Normal 31 14 3 2" xfId="21028"/>
    <cellStyle name="Normal 31 14 4" xfId="15893"/>
    <cellStyle name="Normal 31 15" xfId="2564"/>
    <cellStyle name="Normal 31 15 2" xfId="5691"/>
    <cellStyle name="Normal 31 15 2 2" xfId="12024"/>
    <cellStyle name="Normal 31 15 2 2 2" xfId="24412"/>
    <cellStyle name="Normal 31 15 2 3" xfId="18123"/>
    <cellStyle name="Normal 31 15 3" xfId="8613"/>
    <cellStyle name="Normal 31 15 3 2" xfId="21029"/>
    <cellStyle name="Normal 31 15 4" xfId="15894"/>
    <cellStyle name="Normal 31 16" xfId="2565"/>
    <cellStyle name="Normal 31 16 2" xfId="5692"/>
    <cellStyle name="Normal 31 16 2 2" xfId="12025"/>
    <cellStyle name="Normal 31 16 2 2 2" xfId="24413"/>
    <cellStyle name="Normal 31 16 2 3" xfId="18124"/>
    <cellStyle name="Normal 31 16 3" xfId="8614"/>
    <cellStyle name="Normal 31 16 3 2" xfId="21030"/>
    <cellStyle name="Normal 31 16 4" xfId="15895"/>
    <cellStyle name="Normal 31 17" xfId="2566"/>
    <cellStyle name="Normal 31 17 2" xfId="5693"/>
    <cellStyle name="Normal 31 17 2 2" xfId="12026"/>
    <cellStyle name="Normal 31 17 2 2 2" xfId="24414"/>
    <cellStyle name="Normal 31 17 2 3" xfId="18125"/>
    <cellStyle name="Normal 31 17 3" xfId="8615"/>
    <cellStyle name="Normal 31 17 3 2" xfId="21031"/>
    <cellStyle name="Normal 31 17 4" xfId="15896"/>
    <cellStyle name="Normal 31 18" xfId="2567"/>
    <cellStyle name="Normal 31 18 2" xfId="5694"/>
    <cellStyle name="Normal 31 18 2 2" xfId="12027"/>
    <cellStyle name="Normal 31 18 2 2 2" xfId="24415"/>
    <cellStyle name="Normal 31 18 2 3" xfId="18126"/>
    <cellStyle name="Normal 31 18 3" xfId="8616"/>
    <cellStyle name="Normal 31 18 3 2" xfId="21032"/>
    <cellStyle name="Normal 31 18 4" xfId="15897"/>
    <cellStyle name="Normal 31 19" xfId="1007"/>
    <cellStyle name="Normal 31 19 2" xfId="4420"/>
    <cellStyle name="Normal 31 19 2 2" xfId="11030"/>
    <cellStyle name="Normal 31 19 2 2 2" xfId="23418"/>
    <cellStyle name="Normal 31 19 2 3" xfId="16857"/>
    <cellStyle name="Normal 31 19 3" xfId="7344"/>
    <cellStyle name="Normal 31 19 3 2" xfId="19763"/>
    <cellStyle name="Normal 31 19 4" xfId="14628"/>
    <cellStyle name="Normal 31 2" xfId="899"/>
    <cellStyle name="Normal 31 2 2" xfId="2568"/>
    <cellStyle name="Normal 31 2 2 2" xfId="27122"/>
    <cellStyle name="Normal 31 2 2 2 2" xfId="27123"/>
    <cellStyle name="Normal 31 2 2 2_LNG &amp; LPG rework" xfId="30632"/>
    <cellStyle name="Normal 31 2 2 3" xfId="27124"/>
    <cellStyle name="Normal 31 2 2 4" xfId="27121"/>
    <cellStyle name="Normal 31 2 2_LNG &amp; LPG rework" xfId="30631"/>
    <cellStyle name="Normal 31 2 3" xfId="1008"/>
    <cellStyle name="Normal 31 2 3 2" xfId="4421"/>
    <cellStyle name="Normal 31 2 3 2 2" xfId="11031"/>
    <cellStyle name="Normal 31 2 3 2 2 2" xfId="23419"/>
    <cellStyle name="Normal 31 2 3 2 3" xfId="16858"/>
    <cellStyle name="Normal 31 2 3 3" xfId="7345"/>
    <cellStyle name="Normal 31 2 3 3 2" xfId="19764"/>
    <cellStyle name="Normal 31 2 3 4" xfId="14629"/>
    <cellStyle name="Normal 31 2 3_LNG &amp; LPG rework" xfId="30633"/>
    <cellStyle name="Normal 31 2 4" xfId="27125"/>
    <cellStyle name="Normal 31 2 5" xfId="27126"/>
    <cellStyle name="Normal 31 2_Alumina Prices" xfId="2569"/>
    <cellStyle name="Normal 31 3" xfId="2570"/>
    <cellStyle name="Normal 31 3 2" xfId="3508"/>
    <cellStyle name="Normal 31 3 2 2" xfId="6374"/>
    <cellStyle name="Normal 31 3 2 2 2" xfId="10316"/>
    <cellStyle name="Normal 31 3 2 2 2 2" xfId="22717"/>
    <cellStyle name="Normal 31 3 2 2 3" xfId="18804"/>
    <cellStyle name="Normal 31 3 2 2_LNG &amp; LPG rework" xfId="30636"/>
    <cellStyle name="Normal 31 3 2 3" xfId="10704"/>
    <cellStyle name="Normal 31 3 2 3 2" xfId="23105"/>
    <cellStyle name="Normal 31 3 2 4" xfId="9299"/>
    <cellStyle name="Normal 31 3 2 4 2" xfId="21709"/>
    <cellStyle name="Normal 31 3 2 5" xfId="16574"/>
    <cellStyle name="Normal 31 3 2_LNG &amp; LPG rework" xfId="30635"/>
    <cellStyle name="Normal 31 3 3" xfId="5695"/>
    <cellStyle name="Normal 31 3 3 2" xfId="10224"/>
    <cellStyle name="Normal 31 3 3 2 2" xfId="22625"/>
    <cellStyle name="Normal 31 3 3 3" xfId="18127"/>
    <cellStyle name="Normal 31 3 3_LNG &amp; LPG rework" xfId="30637"/>
    <cellStyle name="Normal 31 3 4" xfId="10518"/>
    <cellStyle name="Normal 31 3 4 2" xfId="22919"/>
    <cellStyle name="Normal 31 3 5" xfId="8617"/>
    <cellStyle name="Normal 31 3 5 2" xfId="21033"/>
    <cellStyle name="Normal 31 3 6" xfId="15898"/>
    <cellStyle name="Normal 31 3_LNG &amp; LPG rework" xfId="30634"/>
    <cellStyle name="Normal 31 4" xfId="2571"/>
    <cellStyle name="Normal 31 4 2" xfId="5696"/>
    <cellStyle name="Normal 31 4 2 2" xfId="12028"/>
    <cellStyle name="Normal 31 4 2 2 2" xfId="24416"/>
    <cellStyle name="Normal 31 4 2 3" xfId="18128"/>
    <cellStyle name="Normal 31 4 2_LNG &amp; LPG rework" xfId="30639"/>
    <cellStyle name="Normal 31 4 3" xfId="8618"/>
    <cellStyle name="Normal 31 4 3 2" xfId="21034"/>
    <cellStyle name="Normal 31 4 4" xfId="15899"/>
    <cellStyle name="Normal 31 4_LNG &amp; LPG rework" xfId="30638"/>
    <cellStyle name="Normal 31 5" xfId="2572"/>
    <cellStyle name="Normal 31 5 2" xfId="5697"/>
    <cellStyle name="Normal 31 5 2 2" xfId="12029"/>
    <cellStyle name="Normal 31 5 2 2 2" xfId="24417"/>
    <cellStyle name="Normal 31 5 2 3" xfId="18129"/>
    <cellStyle name="Normal 31 5 3" xfId="8619"/>
    <cellStyle name="Normal 31 5 3 2" xfId="21035"/>
    <cellStyle name="Normal 31 5 4" xfId="15900"/>
    <cellStyle name="Normal 31 5_LNG &amp; LPG rework" xfId="30640"/>
    <cellStyle name="Normal 31 6" xfId="2573"/>
    <cellStyle name="Normal 31 6 2" xfId="5698"/>
    <cellStyle name="Normal 31 6 2 2" xfId="12030"/>
    <cellStyle name="Normal 31 6 2 2 2" xfId="24418"/>
    <cellStyle name="Normal 31 6 2 3" xfId="18130"/>
    <cellStyle name="Normal 31 6 3" xfId="8620"/>
    <cellStyle name="Normal 31 6 3 2" xfId="21036"/>
    <cellStyle name="Normal 31 6 4" xfId="15901"/>
    <cellStyle name="Normal 31 7" xfId="2574"/>
    <cellStyle name="Normal 31 7 2" xfId="3713"/>
    <cellStyle name="Normal 31 7 2 2" xfId="28413"/>
    <cellStyle name="Normal 31 7 2 3" xfId="27737"/>
    <cellStyle name="Normal 31 7 3" xfId="27127"/>
    <cellStyle name="Normal 31 7 3 2" xfId="28203"/>
    <cellStyle name="Normal 31 7 4" xfId="27528"/>
    <cellStyle name="Normal 31 8" xfId="2575"/>
    <cellStyle name="Normal 31 8 2" xfId="5699"/>
    <cellStyle name="Normal 31 8 2 2" xfId="12031"/>
    <cellStyle name="Normal 31 8 2 2 2" xfId="24419"/>
    <cellStyle name="Normal 31 8 2 3" xfId="18131"/>
    <cellStyle name="Normal 31 8 3" xfId="8621"/>
    <cellStyle name="Normal 31 8 3 2" xfId="21037"/>
    <cellStyle name="Normal 31 8 4" xfId="15902"/>
    <cellStyle name="Normal 31 9" xfId="2576"/>
    <cellStyle name="Normal 31 9 2" xfId="5700"/>
    <cellStyle name="Normal 31 9 2 2" xfId="12032"/>
    <cellStyle name="Normal 31 9 2 2 2" xfId="24420"/>
    <cellStyle name="Normal 31 9 2 3" xfId="18132"/>
    <cellStyle name="Normal 31 9 3" xfId="8622"/>
    <cellStyle name="Normal 31 9 3 2" xfId="21038"/>
    <cellStyle name="Normal 31 9 4" xfId="15903"/>
    <cellStyle name="Normal 31_Alumina Prices" xfId="2577"/>
    <cellStyle name="Normal 32" xfId="871"/>
    <cellStyle name="Normal 32 2" xfId="900"/>
    <cellStyle name="Normal 32 2 10" xfId="4370"/>
    <cellStyle name="Normal 32 2 10 2" xfId="10989"/>
    <cellStyle name="Normal 32 2 10 2 2" xfId="23377"/>
    <cellStyle name="Normal 32 2 10 3" xfId="16807"/>
    <cellStyle name="Normal 32 2 11" xfId="7293"/>
    <cellStyle name="Normal 32 2 11 2" xfId="19713"/>
    <cellStyle name="Normal 32 2 12" xfId="14578"/>
    <cellStyle name="Normal 32 2 2" xfId="2579"/>
    <cellStyle name="Normal 32 2 2 2" xfId="5701"/>
    <cellStyle name="Normal 32 2 2 2 2" xfId="10286"/>
    <cellStyle name="Normal 32 2 2 2 2 2" xfId="22687"/>
    <cellStyle name="Normal 32 2 2 2 3" xfId="18133"/>
    <cellStyle name="Normal 32 2 2 2_LNG &amp; LPG rework" xfId="30641"/>
    <cellStyle name="Normal 32 2 2 3" xfId="10581"/>
    <cellStyle name="Normal 32 2 2 3 2" xfId="22982"/>
    <cellStyle name="Normal 32 2 2 4" xfId="8623"/>
    <cellStyle name="Normal 32 2 2 4 2" xfId="21039"/>
    <cellStyle name="Normal 32 2 2 5" xfId="15904"/>
    <cellStyle name="Normal 32 2 2_Iron Ore TSI Prices" xfId="13460"/>
    <cellStyle name="Normal 32 2 3" xfId="2580"/>
    <cellStyle name="Normal 32 2 3 2" xfId="5702"/>
    <cellStyle name="Normal 32 2 3 2 2" xfId="10377"/>
    <cellStyle name="Normal 32 2 3 2 2 2" xfId="22778"/>
    <cellStyle name="Normal 32 2 3 2 3" xfId="18134"/>
    <cellStyle name="Normal 32 2 3 3" xfId="10768"/>
    <cellStyle name="Normal 32 2 3 3 2" xfId="23169"/>
    <cellStyle name="Normal 32 2 3 4" xfId="8624"/>
    <cellStyle name="Normal 32 2 3 4 2" xfId="21040"/>
    <cellStyle name="Normal 32 2 3 5" xfId="15905"/>
    <cellStyle name="Normal 32 2 3_Iron Ore TSI Prices" xfId="13484"/>
    <cellStyle name="Normal 32 2 4" xfId="2581"/>
    <cellStyle name="Normal 32 2 4 2" xfId="5703"/>
    <cellStyle name="Normal 32 2 4 2 2" xfId="12033"/>
    <cellStyle name="Normal 32 2 4 2 2 2" xfId="24421"/>
    <cellStyle name="Normal 32 2 4 2 3" xfId="18135"/>
    <cellStyle name="Normal 32 2 4 3" xfId="8625"/>
    <cellStyle name="Normal 32 2 4 3 2" xfId="21041"/>
    <cellStyle name="Normal 32 2 4 4" xfId="15906"/>
    <cellStyle name="Normal 32 2 5" xfId="2582"/>
    <cellStyle name="Normal 32 2 5 2" xfId="5704"/>
    <cellStyle name="Normal 32 2 5 2 2" xfId="12034"/>
    <cellStyle name="Normal 32 2 5 2 2 2" xfId="24422"/>
    <cellStyle name="Normal 32 2 5 2 3" xfId="18136"/>
    <cellStyle name="Normal 32 2 5 3" xfId="8626"/>
    <cellStyle name="Normal 32 2 5 3 2" xfId="21042"/>
    <cellStyle name="Normal 32 2 5 4" xfId="15907"/>
    <cellStyle name="Normal 32 2 6" xfId="2583"/>
    <cellStyle name="Normal 32 2 6 2" xfId="5705"/>
    <cellStyle name="Normal 32 2 6 2 2" xfId="12035"/>
    <cellStyle name="Normal 32 2 6 2 2 2" xfId="24423"/>
    <cellStyle name="Normal 32 2 6 2 3" xfId="18137"/>
    <cellStyle name="Normal 32 2 6 3" xfId="8627"/>
    <cellStyle name="Normal 32 2 6 3 2" xfId="21043"/>
    <cellStyle name="Normal 32 2 6 4" xfId="15908"/>
    <cellStyle name="Normal 32 2 7" xfId="2584"/>
    <cellStyle name="Normal 32 2 7 2" xfId="5706"/>
    <cellStyle name="Normal 32 2 7 2 2" xfId="12036"/>
    <cellStyle name="Normal 32 2 7 2 2 2" xfId="24424"/>
    <cellStyle name="Normal 32 2 7 2 3" xfId="18138"/>
    <cellStyle name="Normal 32 2 7 3" xfId="8628"/>
    <cellStyle name="Normal 32 2 7 3 2" xfId="21044"/>
    <cellStyle name="Normal 32 2 7 4" xfId="15909"/>
    <cellStyle name="Normal 32 2 8" xfId="2585"/>
    <cellStyle name="Normal 32 2 8 2" xfId="5707"/>
    <cellStyle name="Normal 32 2 8 2 2" xfId="12037"/>
    <cellStyle name="Normal 32 2 8 2 2 2" xfId="24425"/>
    <cellStyle name="Normal 32 2 8 2 3" xfId="18139"/>
    <cellStyle name="Normal 32 2 8 3" xfId="8629"/>
    <cellStyle name="Normal 32 2 8 3 2" xfId="21045"/>
    <cellStyle name="Normal 32 2 8 4" xfId="15910"/>
    <cellStyle name="Normal 32 2 9" xfId="2578"/>
    <cellStyle name="Normal 32 2_Alumina Prices" xfId="2586"/>
    <cellStyle name="Normal 32 3" xfId="3429"/>
    <cellStyle name="Normal 32 3 2" xfId="3471"/>
    <cellStyle name="Normal 32 3 2 2" xfId="27129"/>
    <cellStyle name="Normal 32 3 2 2 2" xfId="27130"/>
    <cellStyle name="Normal 32 3 2 2_LNG &amp; LPG rework" xfId="30643"/>
    <cellStyle name="Normal 32 3 2 3" xfId="27131"/>
    <cellStyle name="Normal 32 3 2 4" xfId="27128"/>
    <cellStyle name="Normal 32 3 2_LNG &amp; LPG rework" xfId="30642"/>
    <cellStyle name="Normal 32 3 3" xfId="6355"/>
    <cellStyle name="Normal 32 3 3 2" xfId="12534"/>
    <cellStyle name="Normal 32 3 3 2 2" xfId="24921"/>
    <cellStyle name="Normal 32 3 3 3" xfId="18785"/>
    <cellStyle name="Normal 32 3 3_LNG &amp; LPG rework" xfId="30644"/>
    <cellStyle name="Normal 32 3 4" xfId="9280"/>
    <cellStyle name="Normal 32 3 4 2" xfId="21690"/>
    <cellStyle name="Normal 32 3 5" xfId="16555"/>
    <cellStyle name="Normal 32 3 5 2" xfId="27132"/>
    <cellStyle name="Normal 32 3_Iron Ore TSI Prices" xfId="13468"/>
    <cellStyle name="Normal 32 4" xfId="3430"/>
    <cellStyle name="Normal 32 4 2" xfId="6356"/>
    <cellStyle name="Normal 32 4 2 2" xfId="10216"/>
    <cellStyle name="Normal 32 4 2 2 2" xfId="22617"/>
    <cellStyle name="Normal 32 4 2 3" xfId="18786"/>
    <cellStyle name="Normal 32 4 2_LNG &amp; LPG rework" xfId="30645"/>
    <cellStyle name="Normal 32 4 3" xfId="10500"/>
    <cellStyle name="Normal 32 4 3 2" xfId="22901"/>
    <cellStyle name="Normal 32 4 4" xfId="9281"/>
    <cellStyle name="Normal 32 4 4 2" xfId="21691"/>
    <cellStyle name="Normal 32 4 5" xfId="16556"/>
    <cellStyle name="Normal 32 4_Iron Ore TSI Prices" xfId="13498"/>
    <cellStyle name="Normal 32 5" xfId="1009"/>
    <cellStyle name="Normal 32 5 2" xfId="3501"/>
    <cellStyle name="Normal 32 5 2 2" xfId="6367"/>
    <cellStyle name="Normal 32 5 2 2 2" xfId="12545"/>
    <cellStyle name="Normal 32 5 2 2 2 2" xfId="24932"/>
    <cellStyle name="Normal 32 5 2 2 3" xfId="18797"/>
    <cellStyle name="Normal 32 5 2 3" xfId="9292"/>
    <cellStyle name="Normal 32 5 2 3 2" xfId="21702"/>
    <cellStyle name="Normal 32 5 2 4" xfId="16567"/>
    <cellStyle name="Normal 32 5 3" xfId="10685"/>
    <cellStyle name="Normal 32 5 3 2" xfId="23086"/>
    <cellStyle name="Normal 32 5 4" xfId="26034"/>
    <cellStyle name="Normal 32 5 5" xfId="27133"/>
    <cellStyle name="Normal 32 5_Iron Ore TSI Prices" xfId="13442"/>
    <cellStyle name="Normal 32 6" xfId="4362"/>
    <cellStyle name="Normal 32 6 2" xfId="10982"/>
    <cellStyle name="Normal 32 6 2 2" xfId="23370"/>
    <cellStyle name="Normal 32 6 3" xfId="16800"/>
    <cellStyle name="Normal 32 7" xfId="7285"/>
    <cellStyle name="Normal 32 7 2" xfId="19706"/>
    <cellStyle name="Normal 32 7 3" xfId="27134"/>
    <cellStyle name="Normal 32 8" xfId="14571"/>
    <cellStyle name="Normal 32 9" xfId="25886"/>
    <cellStyle name="Normal 32_Historic Nickel Prices" xfId="2587"/>
    <cellStyle name="Normal 33" xfId="879"/>
    <cellStyle name="Normal 33 10" xfId="3556"/>
    <cellStyle name="Normal 33 11" xfId="4363"/>
    <cellStyle name="Normal 33 11 2" xfId="10983"/>
    <cellStyle name="Normal 33 11 2 2" xfId="23371"/>
    <cellStyle name="Normal 33 11 3" xfId="16801"/>
    <cellStyle name="Normal 33 12" xfId="7286"/>
    <cellStyle name="Normal 33 12 2" xfId="19707"/>
    <cellStyle name="Normal 33 13" xfId="14572"/>
    <cellStyle name="Normal 33 2" xfId="902"/>
    <cellStyle name="Normal 33 2 10" xfId="14579"/>
    <cellStyle name="Normal 33 2 2" xfId="2588"/>
    <cellStyle name="Normal 33 2 2 2" xfId="5708"/>
    <cellStyle name="Normal 33 2 2 2 2" xfId="10287"/>
    <cellStyle name="Normal 33 2 2 2 2 2" xfId="22688"/>
    <cellStyle name="Normal 33 2 2 2 3" xfId="18140"/>
    <cellStyle name="Normal 33 2 2 2_LNG &amp; LPG rework" xfId="30647"/>
    <cellStyle name="Normal 33 2 2 3" xfId="10582"/>
    <cellStyle name="Normal 33 2 2 3 2" xfId="22983"/>
    <cellStyle name="Normal 33 2 2 4" xfId="8630"/>
    <cellStyle name="Normal 33 2 2 4 2" xfId="21046"/>
    <cellStyle name="Normal 33 2 2 5" xfId="15911"/>
    <cellStyle name="Normal 33 2 2_Iron Ore TSI Prices" xfId="7341"/>
    <cellStyle name="Normal 33 2 3" xfId="2589"/>
    <cellStyle name="Normal 33 2 3 2" xfId="5709"/>
    <cellStyle name="Normal 33 2 3 2 2" xfId="10378"/>
    <cellStyle name="Normal 33 2 3 2 2 2" xfId="22779"/>
    <cellStyle name="Normal 33 2 3 2 3" xfId="18141"/>
    <cellStyle name="Normal 33 2 3 3" xfId="10769"/>
    <cellStyle name="Normal 33 2 3 3 2" xfId="23170"/>
    <cellStyle name="Normal 33 2 3 4" xfId="8631"/>
    <cellStyle name="Normal 33 2 3 4 2" xfId="21047"/>
    <cellStyle name="Normal 33 2 3 5" xfId="15912"/>
    <cellStyle name="Normal 33 2 3_Iron Ore TSI Prices" xfId="13494"/>
    <cellStyle name="Normal 33 2 4" xfId="2590"/>
    <cellStyle name="Normal 33 2 4 2" xfId="5710"/>
    <cellStyle name="Normal 33 2 4 2 2" xfId="12038"/>
    <cellStyle name="Normal 33 2 4 2 2 2" xfId="24426"/>
    <cellStyle name="Normal 33 2 4 2 3" xfId="18142"/>
    <cellStyle name="Normal 33 2 4 3" xfId="8632"/>
    <cellStyle name="Normal 33 2 4 3 2" xfId="21048"/>
    <cellStyle name="Normal 33 2 4 4" xfId="15913"/>
    <cellStyle name="Normal 33 2 5" xfId="2591"/>
    <cellStyle name="Normal 33 2 5 2" xfId="5711"/>
    <cellStyle name="Normal 33 2 5 2 2" xfId="12039"/>
    <cellStyle name="Normal 33 2 5 2 2 2" xfId="24427"/>
    <cellStyle name="Normal 33 2 5 2 3" xfId="18143"/>
    <cellStyle name="Normal 33 2 5 3" xfId="8633"/>
    <cellStyle name="Normal 33 2 5 3 2" xfId="21049"/>
    <cellStyle name="Normal 33 2 5 4" xfId="15914"/>
    <cellStyle name="Normal 33 2 6" xfId="2592"/>
    <cellStyle name="Normal 33 2 6 2" xfId="5712"/>
    <cellStyle name="Normal 33 2 6 2 2" xfId="12040"/>
    <cellStyle name="Normal 33 2 6 2 2 2" xfId="24428"/>
    <cellStyle name="Normal 33 2 6 2 3" xfId="18144"/>
    <cellStyle name="Normal 33 2 6 3" xfId="8634"/>
    <cellStyle name="Normal 33 2 6 3 2" xfId="21050"/>
    <cellStyle name="Normal 33 2 6 4" xfId="15915"/>
    <cellStyle name="Normal 33 2 7" xfId="2593"/>
    <cellStyle name="Normal 33 2 7 2" xfId="5713"/>
    <cellStyle name="Normal 33 2 7 2 2" xfId="12041"/>
    <cellStyle name="Normal 33 2 7 2 2 2" xfId="24429"/>
    <cellStyle name="Normal 33 2 7 2 3" xfId="18145"/>
    <cellStyle name="Normal 33 2 7 3" xfId="8635"/>
    <cellStyle name="Normal 33 2 7 3 2" xfId="21051"/>
    <cellStyle name="Normal 33 2 7 4" xfId="15916"/>
    <cellStyle name="Normal 33 2 8" xfId="4371"/>
    <cellStyle name="Normal 33 2 8 2" xfId="10990"/>
    <cellStyle name="Normal 33 2 8 2 2" xfId="23378"/>
    <cellStyle name="Normal 33 2 8 3" xfId="16808"/>
    <cellStyle name="Normal 33 2 9" xfId="7294"/>
    <cellStyle name="Normal 33 2 9 2" xfId="19714"/>
    <cellStyle name="Normal 33 2_Alumina Prices" xfId="2594"/>
    <cellStyle name="Normal 33 3" xfId="3431"/>
    <cellStyle name="Normal 33 3 2" xfId="3472"/>
    <cellStyle name="Normal 33 3 2 2" xfId="27136"/>
    <cellStyle name="Normal 33 3 2 2 2" xfId="27137"/>
    <cellStyle name="Normal 33 3 2 2_LNG &amp; LPG rework" xfId="30649"/>
    <cellStyle name="Normal 33 3 2 3" xfId="27138"/>
    <cellStyle name="Normal 33 3 2 4" xfId="27135"/>
    <cellStyle name="Normal 33 3 2_LNG &amp; LPG rework" xfId="30648"/>
    <cellStyle name="Normal 33 3 3" xfId="6357"/>
    <cellStyle name="Normal 33 3 3 2" xfId="12535"/>
    <cellStyle name="Normal 33 3 3 2 2" xfId="24922"/>
    <cellStyle name="Normal 33 3 3 3" xfId="18787"/>
    <cellStyle name="Normal 33 3 3_LNG &amp; LPG rework" xfId="30650"/>
    <cellStyle name="Normal 33 3 4" xfId="9282"/>
    <cellStyle name="Normal 33 3 4 2" xfId="21692"/>
    <cellStyle name="Normal 33 3 5" xfId="16557"/>
    <cellStyle name="Normal 33 3 5 2" xfId="27139"/>
    <cellStyle name="Normal 33 3_Iron Ore TSI Prices" xfId="13449"/>
    <cellStyle name="Normal 33 4" xfId="1010"/>
    <cellStyle name="Normal 33 4 2" xfId="3461"/>
    <cellStyle name="Normal 33 4 2 2" xfId="6359"/>
    <cellStyle name="Normal 33 4 2 2 2" xfId="12537"/>
    <cellStyle name="Normal 33 4 2 2 2 2" xfId="24924"/>
    <cellStyle name="Normal 33 4 2 2 3" xfId="18789"/>
    <cellStyle name="Normal 33 4 2 3" xfId="9284"/>
    <cellStyle name="Normal 33 4 2 3 2" xfId="21694"/>
    <cellStyle name="Normal 33 4 2 4" xfId="16559"/>
    <cellStyle name="Normal 33 4 2_LNG &amp; LPG rework" xfId="30651"/>
    <cellStyle name="Normal 33 4 3" xfId="10501"/>
    <cellStyle name="Normal 33 4 3 2" xfId="22902"/>
    <cellStyle name="Normal 33 4 4" xfId="26026"/>
    <cellStyle name="Normal 33 4 5" xfId="27140"/>
    <cellStyle name="Normal 33 4_Iron Ore TSI Prices" xfId="13443"/>
    <cellStyle name="Normal 33 5" xfId="3502"/>
    <cellStyle name="Normal 33 5 2" xfId="6368"/>
    <cellStyle name="Normal 33 5 2 2" xfId="10300"/>
    <cellStyle name="Normal 33 5 2 2 2" xfId="22701"/>
    <cellStyle name="Normal 33 5 2 3" xfId="18798"/>
    <cellStyle name="Normal 33 5 3" xfId="10686"/>
    <cellStyle name="Normal 33 5 3 2" xfId="23087"/>
    <cellStyle name="Normal 33 5 4" xfId="9293"/>
    <cellStyle name="Normal 33 5 4 2" xfId="21703"/>
    <cellStyle name="Normal 33 5 5" xfId="16568"/>
    <cellStyle name="Normal 33 5_LNG &amp; LPG rework" xfId="30652"/>
    <cellStyle name="Normal 33 6" xfId="3446"/>
    <cellStyle name="Normal 33 6 2" xfId="27141"/>
    <cellStyle name="Normal 33 7" xfId="3511"/>
    <cellStyle name="Normal 33 8" xfId="3476"/>
    <cellStyle name="Normal 33 9" xfId="3548"/>
    <cellStyle name="Normal 33_LNG &amp; LPG rework" xfId="30646"/>
    <cellStyle name="Normal 34" xfId="882"/>
    <cellStyle name="Normal 34 10" xfId="25887"/>
    <cellStyle name="Normal 34 2" xfId="904"/>
    <cellStyle name="Normal 34 2 10" xfId="3715"/>
    <cellStyle name="Normal 34 2 10 2" xfId="28415"/>
    <cellStyle name="Normal 34 2 10 3" xfId="27739"/>
    <cellStyle name="Normal 34 2 11" xfId="4373"/>
    <cellStyle name="Normal 34 2 11 2" xfId="10992"/>
    <cellStyle name="Normal 34 2 11 2 2" xfId="23380"/>
    <cellStyle name="Normal 34 2 11 3" xfId="16810"/>
    <cellStyle name="Normal 34 2 12" xfId="7296"/>
    <cellStyle name="Normal 34 2 12 2" xfId="19716"/>
    <cellStyle name="Normal 34 2 13" xfId="14581"/>
    <cellStyle name="Normal 34 2 2" xfId="2595"/>
    <cellStyle name="Normal 34 2 2 2" xfId="5714"/>
    <cellStyle name="Normal 34 2 2 2 2" xfId="10217"/>
    <cellStyle name="Normal 34 2 2 2 2 2" xfId="22618"/>
    <cellStyle name="Normal 34 2 2 2 3" xfId="18146"/>
    <cellStyle name="Normal 34 2 2 2_LNG &amp; LPG rework" xfId="30653"/>
    <cellStyle name="Normal 34 2 2 3" xfId="10503"/>
    <cellStyle name="Normal 34 2 2 3 2" xfId="22904"/>
    <cellStyle name="Normal 34 2 2 4" xfId="8636"/>
    <cellStyle name="Normal 34 2 2 4 2" xfId="21052"/>
    <cellStyle name="Normal 34 2 2 5" xfId="15917"/>
    <cellStyle name="Normal 34 2 2_Iron Ore TSI Prices" xfId="13471"/>
    <cellStyle name="Normal 34 2 3" xfId="2596"/>
    <cellStyle name="Normal 34 2 3 2" xfId="5715"/>
    <cellStyle name="Normal 34 2 3 2 2" xfId="10301"/>
    <cellStyle name="Normal 34 2 3 2 2 2" xfId="22702"/>
    <cellStyle name="Normal 34 2 3 2 3" xfId="18147"/>
    <cellStyle name="Normal 34 2 3 3" xfId="10688"/>
    <cellStyle name="Normal 34 2 3 3 2" xfId="23089"/>
    <cellStyle name="Normal 34 2 3 4" xfId="8637"/>
    <cellStyle name="Normal 34 2 3 4 2" xfId="21053"/>
    <cellStyle name="Normal 34 2 3 5" xfId="15918"/>
    <cellStyle name="Normal 34 2 3_Iron Ore TSI Prices" xfId="13467"/>
    <cellStyle name="Normal 34 2 4" xfId="2597"/>
    <cellStyle name="Normal 34 2 4 2" xfId="5716"/>
    <cellStyle name="Normal 34 2 4 2 2" xfId="12042"/>
    <cellStyle name="Normal 34 2 4 2 2 2" xfId="24430"/>
    <cellStyle name="Normal 34 2 4 2 3" xfId="18148"/>
    <cellStyle name="Normal 34 2 4 3" xfId="8638"/>
    <cellStyle name="Normal 34 2 4 3 2" xfId="21054"/>
    <cellStyle name="Normal 34 2 4 4" xfId="15919"/>
    <cellStyle name="Normal 34 2 5" xfId="2598"/>
    <cellStyle name="Normal 34 2 5 2" xfId="5717"/>
    <cellStyle name="Normal 34 2 5 2 2" xfId="12043"/>
    <cellStyle name="Normal 34 2 5 2 2 2" xfId="24431"/>
    <cellStyle name="Normal 34 2 5 2 3" xfId="18149"/>
    <cellStyle name="Normal 34 2 5 3" xfId="8639"/>
    <cellStyle name="Normal 34 2 5 3 2" xfId="21055"/>
    <cellStyle name="Normal 34 2 5 4" xfId="15920"/>
    <cellStyle name="Normal 34 2 6" xfId="2599"/>
    <cellStyle name="Normal 34 2 6 2" xfId="5718"/>
    <cellStyle name="Normal 34 2 6 2 2" xfId="12044"/>
    <cellStyle name="Normal 34 2 6 2 2 2" xfId="24432"/>
    <cellStyle name="Normal 34 2 6 2 3" xfId="18150"/>
    <cellStyle name="Normal 34 2 6 3" xfId="8640"/>
    <cellStyle name="Normal 34 2 6 3 2" xfId="21056"/>
    <cellStyle name="Normal 34 2 6 4" xfId="15921"/>
    <cellStyle name="Normal 34 2 7" xfId="2600"/>
    <cellStyle name="Normal 34 2 7 2" xfId="5719"/>
    <cellStyle name="Normal 34 2 7 2 2" xfId="12045"/>
    <cellStyle name="Normal 34 2 7 2 2 2" xfId="24433"/>
    <cellStyle name="Normal 34 2 7 2 3" xfId="18151"/>
    <cellStyle name="Normal 34 2 7 3" xfId="8641"/>
    <cellStyle name="Normal 34 2 7 3 2" xfId="21057"/>
    <cellStyle name="Normal 34 2 7 4" xfId="15922"/>
    <cellStyle name="Normal 34 2 8" xfId="2601"/>
    <cellStyle name="Normal 34 2 8 2" xfId="5720"/>
    <cellStyle name="Normal 34 2 8 2 2" xfId="12046"/>
    <cellStyle name="Normal 34 2 8 2 2 2" xfId="24434"/>
    <cellStyle name="Normal 34 2 8 2 3" xfId="18152"/>
    <cellStyle name="Normal 34 2 8 3" xfId="8642"/>
    <cellStyle name="Normal 34 2 8 3 2" xfId="21058"/>
    <cellStyle name="Normal 34 2 8 4" xfId="15923"/>
    <cellStyle name="Normal 34 2 9" xfId="1012"/>
    <cellStyle name="Normal 34 2 9 2" xfId="4280"/>
    <cellStyle name="Normal 34 2 9 2 2" xfId="28699"/>
    <cellStyle name="Normal 34 2 9 2 3" xfId="28023"/>
    <cellStyle name="Normal 34 2 9 3" xfId="28160"/>
    <cellStyle name="Normal 34 2 9 4" xfId="27485"/>
    <cellStyle name="Normal 34 2_Alumina Prices" xfId="2602"/>
    <cellStyle name="Normal 34 3" xfId="2603"/>
    <cellStyle name="Normal 34 3 2" xfId="3562"/>
    <cellStyle name="Normal 34 3 2 2" xfId="6395"/>
    <cellStyle name="Normal 34 3 2 2 2" xfId="12558"/>
    <cellStyle name="Normal 34 3 2 2 2 2" xfId="24945"/>
    <cellStyle name="Normal 34 3 2 2 3" xfId="18825"/>
    <cellStyle name="Normal 34 3 2 2_LNG &amp; LPG rework" xfId="30655"/>
    <cellStyle name="Normal 34 3 2 3" xfId="9321"/>
    <cellStyle name="Normal 34 3 2 3 2" xfId="21730"/>
    <cellStyle name="Normal 34 3 2 4" xfId="13483"/>
    <cellStyle name="Normal 34 3 2 4 2" xfId="28786"/>
    <cellStyle name="Normal 34 3 2 4 3" xfId="28110"/>
    <cellStyle name="Normal 34 3 2 5" xfId="16595"/>
    <cellStyle name="Normal 34 3 2_LNG &amp; LPG rework" xfId="30654"/>
    <cellStyle name="Normal 34 3 3" xfId="3716"/>
    <cellStyle name="Normal 34 3 3 2" xfId="27143"/>
    <cellStyle name="Normal 34 3 3 2 2" xfId="28416"/>
    <cellStyle name="Normal 34 3 3 3" xfId="27142"/>
    <cellStyle name="Normal 34 3 3 4" xfId="27740"/>
    <cellStyle name="Normal 34 3 3_LNG &amp; LPG rework" xfId="30656"/>
    <cellStyle name="Normal 34 3 4" xfId="25915"/>
    <cellStyle name="Normal 34 3 4 2" xfId="27144"/>
    <cellStyle name="Normal 34 3 5" xfId="27145"/>
    <cellStyle name="Normal 34 3_Iron Ore TSI Prices" xfId="13495"/>
    <cellStyle name="Normal 34 4" xfId="2604"/>
    <cellStyle name="Normal 34 4 2" xfId="3551"/>
    <cellStyle name="Normal 34 4 2 2" xfId="6394"/>
    <cellStyle name="Normal 34 4 2 2 2" xfId="12557"/>
    <cellStyle name="Normal 34 4 2 2 2 2" xfId="24944"/>
    <cellStyle name="Normal 34 4 2 2 3" xfId="18824"/>
    <cellStyle name="Normal 34 4 2 3" xfId="9320"/>
    <cellStyle name="Normal 34 4 2 3 2" xfId="21729"/>
    <cellStyle name="Normal 34 4 2 4" xfId="8721"/>
    <cellStyle name="Normal 34 4 2 4 2" xfId="28769"/>
    <cellStyle name="Normal 34 4 2 4 3" xfId="28093"/>
    <cellStyle name="Normal 34 4 2 5" xfId="16594"/>
    <cellStyle name="Normal 34 4 2_LNG &amp; LPG rework" xfId="30657"/>
    <cellStyle name="Normal 34 4 3" xfId="3717"/>
    <cellStyle name="Normal 34 4 3 2" xfId="27146"/>
    <cellStyle name="Normal 34 4 3 2 2" xfId="28417"/>
    <cellStyle name="Normal 34 4 3 3" xfId="27741"/>
    <cellStyle name="Normal 34 4 4" xfId="25913"/>
    <cellStyle name="Normal 34 4_Iron Ore TSI Prices" xfId="13464"/>
    <cellStyle name="Normal 34 5" xfId="1011"/>
    <cellStyle name="Normal 34 5 2" xfId="3585"/>
    <cellStyle name="Normal 34 5 2 2" xfId="6399"/>
    <cellStyle name="Normal 34 5 2 2 2" xfId="12562"/>
    <cellStyle name="Normal 34 5 2 2 2 2" xfId="24949"/>
    <cellStyle name="Normal 34 5 2 2 3" xfId="18829"/>
    <cellStyle name="Normal 34 5 2 3" xfId="9325"/>
    <cellStyle name="Normal 34 5 2 3 2" xfId="21734"/>
    <cellStyle name="Normal 34 5 2 4" xfId="16599"/>
    <cellStyle name="Normal 34 5 3" xfId="4279"/>
    <cellStyle name="Normal 34 5 3 2" xfId="28698"/>
    <cellStyle name="Normal 34 5 3 3" xfId="28022"/>
    <cellStyle name="Normal 34 5 4" xfId="28159"/>
    <cellStyle name="Normal 34 5 5" xfId="27484"/>
    <cellStyle name="Normal 34 5_LNG &amp; LPG rework" xfId="30658"/>
    <cellStyle name="Normal 34 6" xfId="3714"/>
    <cellStyle name="Normal 34 6 2" xfId="27147"/>
    <cellStyle name="Normal 34 6 2 2" xfId="28414"/>
    <cellStyle name="Normal 34 6 3" xfId="27738"/>
    <cellStyle name="Normal 34 7" xfId="4365"/>
    <cellStyle name="Normal 34 7 2" xfId="10985"/>
    <cellStyle name="Normal 34 7 2 2" xfId="23373"/>
    <cellStyle name="Normal 34 7 3" xfId="16803"/>
    <cellStyle name="Normal 34 7 4" xfId="27148"/>
    <cellStyle name="Normal 34 8" xfId="7288"/>
    <cellStyle name="Normal 34 8 2" xfId="19709"/>
    <cellStyle name="Normal 34 9" xfId="14574"/>
    <cellStyle name="Normal 34_Base Metals Prices" xfId="2605"/>
    <cellStyle name="Normal 35" xfId="884"/>
    <cellStyle name="Normal 35 10" xfId="2606"/>
    <cellStyle name="Normal 35 10 2" xfId="5721"/>
    <cellStyle name="Normal 35 10 2 2" xfId="12047"/>
    <cellStyle name="Normal 35 10 2 2 2" xfId="24435"/>
    <cellStyle name="Normal 35 10 2 3" xfId="18153"/>
    <cellStyle name="Normal 35 10 3" xfId="8643"/>
    <cellStyle name="Normal 35 10 3 2" xfId="21059"/>
    <cellStyle name="Normal 35 10 4" xfId="15924"/>
    <cellStyle name="Normal 35 11" xfId="2607"/>
    <cellStyle name="Normal 35 11 2" xfId="5722"/>
    <cellStyle name="Normal 35 11 2 2" xfId="12048"/>
    <cellStyle name="Normal 35 11 2 2 2" xfId="24436"/>
    <cellStyle name="Normal 35 11 2 3" xfId="18154"/>
    <cellStyle name="Normal 35 11 3" xfId="8644"/>
    <cellStyle name="Normal 35 11 3 2" xfId="21060"/>
    <cellStyle name="Normal 35 11 4" xfId="15925"/>
    <cellStyle name="Normal 35 12" xfId="2608"/>
    <cellStyle name="Normal 35 12 2" xfId="5723"/>
    <cellStyle name="Normal 35 12 2 2" xfId="12049"/>
    <cellStyle name="Normal 35 12 2 2 2" xfId="24437"/>
    <cellStyle name="Normal 35 12 2 3" xfId="18155"/>
    <cellStyle name="Normal 35 12 3" xfId="8645"/>
    <cellStyle name="Normal 35 12 3 2" xfId="21061"/>
    <cellStyle name="Normal 35 12 4" xfId="15926"/>
    <cellStyle name="Normal 35 13" xfId="2609"/>
    <cellStyle name="Normal 35 13 2" xfId="5724"/>
    <cellStyle name="Normal 35 13 2 2" xfId="12050"/>
    <cellStyle name="Normal 35 13 2 2 2" xfId="24438"/>
    <cellStyle name="Normal 35 13 2 3" xfId="18156"/>
    <cellStyle name="Normal 35 13 3" xfId="8646"/>
    <cellStyle name="Normal 35 13 3 2" xfId="21062"/>
    <cellStyle name="Normal 35 13 4" xfId="15927"/>
    <cellStyle name="Normal 35 14" xfId="2610"/>
    <cellStyle name="Normal 35 14 2" xfId="5725"/>
    <cellStyle name="Normal 35 14 2 2" xfId="12051"/>
    <cellStyle name="Normal 35 14 2 2 2" xfId="24439"/>
    <cellStyle name="Normal 35 14 2 3" xfId="18157"/>
    <cellStyle name="Normal 35 14 3" xfId="8647"/>
    <cellStyle name="Normal 35 14 3 2" xfId="21063"/>
    <cellStyle name="Normal 35 14 4" xfId="15928"/>
    <cellStyle name="Normal 35 15" xfId="2611"/>
    <cellStyle name="Normal 35 15 2" xfId="5726"/>
    <cellStyle name="Normal 35 15 2 2" xfId="12052"/>
    <cellStyle name="Normal 35 15 2 2 2" xfId="24440"/>
    <cellStyle name="Normal 35 15 2 3" xfId="18158"/>
    <cellStyle name="Normal 35 15 3" xfId="8648"/>
    <cellStyle name="Normal 35 15 3 2" xfId="21064"/>
    <cellStyle name="Normal 35 15 4" xfId="15929"/>
    <cellStyle name="Normal 35 16" xfId="2612"/>
    <cellStyle name="Normal 35 16 2" xfId="5727"/>
    <cellStyle name="Normal 35 16 2 2" xfId="12053"/>
    <cellStyle name="Normal 35 16 2 2 2" xfId="24441"/>
    <cellStyle name="Normal 35 16 2 3" xfId="18159"/>
    <cellStyle name="Normal 35 16 3" xfId="8649"/>
    <cellStyle name="Normal 35 16 3 2" xfId="21065"/>
    <cellStyle name="Normal 35 16 4" xfId="15930"/>
    <cellStyle name="Normal 35 17" xfId="2613"/>
    <cellStyle name="Normal 35 17 2" xfId="5728"/>
    <cellStyle name="Normal 35 17 2 2" xfId="12054"/>
    <cellStyle name="Normal 35 17 2 2 2" xfId="24442"/>
    <cellStyle name="Normal 35 17 2 3" xfId="18160"/>
    <cellStyle name="Normal 35 17 3" xfId="8650"/>
    <cellStyle name="Normal 35 17 3 2" xfId="21066"/>
    <cellStyle name="Normal 35 17 4" xfId="15931"/>
    <cellStyle name="Normal 35 18" xfId="2614"/>
    <cellStyle name="Normal 35 18 2" xfId="5729"/>
    <cellStyle name="Normal 35 18 2 2" xfId="12055"/>
    <cellStyle name="Normal 35 18 2 2 2" xfId="24443"/>
    <cellStyle name="Normal 35 18 2 3" xfId="18161"/>
    <cellStyle name="Normal 35 18 3" xfId="8651"/>
    <cellStyle name="Normal 35 18 3 2" xfId="21067"/>
    <cellStyle name="Normal 35 18 4" xfId="15932"/>
    <cellStyle name="Normal 35 19" xfId="1013"/>
    <cellStyle name="Normal 35 19 2" xfId="4422"/>
    <cellStyle name="Normal 35 19 2 2" xfId="11032"/>
    <cellStyle name="Normal 35 19 2 2 2" xfId="23420"/>
    <cellStyle name="Normal 35 19 2 3" xfId="16859"/>
    <cellStyle name="Normal 35 19 3" xfId="7346"/>
    <cellStyle name="Normal 35 19 3 2" xfId="19765"/>
    <cellStyle name="Normal 35 19 4" xfId="14630"/>
    <cellStyle name="Normal 35 2" xfId="906"/>
    <cellStyle name="Normal 35 2 2" xfId="2616"/>
    <cellStyle name="Normal 35 2 2 2" xfId="27150"/>
    <cellStyle name="Normal 35 2 2 2 2" xfId="27151"/>
    <cellStyle name="Normal 35 2 2 2_LNG &amp; LPG rework" xfId="30660"/>
    <cellStyle name="Normal 35 2 2 3" xfId="27152"/>
    <cellStyle name="Normal 35 2 2 4" xfId="27149"/>
    <cellStyle name="Normal 35 2 2_LNG &amp; LPG rework" xfId="30659"/>
    <cellStyle name="Normal 35 2 3" xfId="2615"/>
    <cellStyle name="Normal 35 2 3 2" xfId="5730"/>
    <cellStyle name="Normal 35 2 3 2 2" xfId="12056"/>
    <cellStyle name="Normal 35 2 3 2 2 2" xfId="24444"/>
    <cellStyle name="Normal 35 2 3 2 3" xfId="18162"/>
    <cellStyle name="Normal 35 2 3 3" xfId="8652"/>
    <cellStyle name="Normal 35 2 3 3 2" xfId="21068"/>
    <cellStyle name="Normal 35 2 3 4" xfId="15933"/>
    <cellStyle name="Normal 35 2 3_LNG &amp; LPG rework" xfId="30661"/>
    <cellStyle name="Normal 35 2 4" xfId="27153"/>
    <cellStyle name="Normal 35 2 5" xfId="27154"/>
    <cellStyle name="Normal 35 2_Alumina Prices" xfId="2617"/>
    <cellStyle name="Normal 35 3" xfId="2618"/>
    <cellStyle name="Normal 35 3 2" xfId="2619"/>
    <cellStyle name="Normal 35 3 2 2" xfId="27156"/>
    <cellStyle name="Normal 35 3 2 2 2" xfId="27157"/>
    <cellStyle name="Normal 35 3 2 2_LNG &amp; LPG rework" xfId="30663"/>
    <cellStyle name="Normal 35 3 2 3" xfId="27158"/>
    <cellStyle name="Normal 35 3 2 4" xfId="27155"/>
    <cellStyle name="Normal 35 3 2_LNG &amp; LPG rework" xfId="30662"/>
    <cellStyle name="Normal 35 3 3" xfId="5731"/>
    <cellStyle name="Normal 35 3 3 2" xfId="12057"/>
    <cellStyle name="Normal 35 3 3 2 2" xfId="24445"/>
    <cellStyle name="Normal 35 3 3 3" xfId="18163"/>
    <cellStyle name="Normal 35 3 3_LNG &amp; LPG rework" xfId="30664"/>
    <cellStyle name="Normal 35 3 4" xfId="8653"/>
    <cellStyle name="Normal 35 3 4 2" xfId="21069"/>
    <cellStyle name="Normal 35 3 5" xfId="15934"/>
    <cellStyle name="Normal 35 3 5 2" xfId="27159"/>
    <cellStyle name="Normal 35 3_Alumina Prices" xfId="2620"/>
    <cellStyle name="Normal 35 4" xfId="2621"/>
    <cellStyle name="Normal 35 4 2" xfId="3509"/>
    <cellStyle name="Normal 35 4 2 2" xfId="6375"/>
    <cellStyle name="Normal 35 4 2 2 2" xfId="10321"/>
    <cellStyle name="Normal 35 4 2 2 2 2" xfId="22722"/>
    <cellStyle name="Normal 35 4 2 2 3" xfId="18805"/>
    <cellStyle name="Normal 35 4 2 3" xfId="10709"/>
    <cellStyle name="Normal 35 4 2 3 2" xfId="23110"/>
    <cellStyle name="Normal 35 4 2 4" xfId="9300"/>
    <cellStyle name="Normal 35 4 2 4 2" xfId="21710"/>
    <cellStyle name="Normal 35 4 2 5" xfId="16575"/>
    <cellStyle name="Normal 35 4 2_LNG &amp; LPG rework" xfId="30666"/>
    <cellStyle name="Normal 35 4 3" xfId="5732"/>
    <cellStyle name="Normal 35 4 3 2" xfId="10229"/>
    <cellStyle name="Normal 35 4 3 2 2" xfId="22630"/>
    <cellStyle name="Normal 35 4 3 3" xfId="18164"/>
    <cellStyle name="Normal 35 4 4" xfId="10523"/>
    <cellStyle name="Normal 35 4 4 2" xfId="22924"/>
    <cellStyle name="Normal 35 4 5" xfId="8654"/>
    <cellStyle name="Normal 35 4 5 2" xfId="21070"/>
    <cellStyle name="Normal 35 4 6" xfId="15935"/>
    <cellStyle name="Normal 35 4_LNG &amp; LPG rework" xfId="30665"/>
    <cellStyle name="Normal 35 5" xfId="2622"/>
    <cellStyle name="Normal 35 5 2" xfId="5733"/>
    <cellStyle name="Normal 35 5 2 2" xfId="12058"/>
    <cellStyle name="Normal 35 5 2 2 2" xfId="24446"/>
    <cellStyle name="Normal 35 5 2 3" xfId="18165"/>
    <cellStyle name="Normal 35 5 3" xfId="8655"/>
    <cellStyle name="Normal 35 5 3 2" xfId="21071"/>
    <cellStyle name="Normal 35 5 4" xfId="15936"/>
    <cellStyle name="Normal 35 5_LNG &amp; LPG rework" xfId="30667"/>
    <cellStyle name="Normal 35 6" xfId="2623"/>
    <cellStyle name="Normal 35 6 2" xfId="5734"/>
    <cellStyle name="Normal 35 6 2 2" xfId="12059"/>
    <cellStyle name="Normal 35 6 2 2 2" xfId="24447"/>
    <cellStyle name="Normal 35 6 2 3" xfId="18166"/>
    <cellStyle name="Normal 35 6 3" xfId="8656"/>
    <cellStyle name="Normal 35 6 3 2" xfId="21072"/>
    <cellStyle name="Normal 35 6 4" xfId="15937"/>
    <cellStyle name="Normal 35 7" xfId="2624"/>
    <cellStyle name="Normal 35 7 2" xfId="3718"/>
    <cellStyle name="Normal 35 7 2 2" xfId="28418"/>
    <cellStyle name="Normal 35 7 2 3" xfId="27742"/>
    <cellStyle name="Normal 35 7 3" xfId="26017"/>
    <cellStyle name="Normal 35 7 4" xfId="28204"/>
    <cellStyle name="Normal 35 7 5" xfId="27529"/>
    <cellStyle name="Normal 35 8" xfId="2625"/>
    <cellStyle name="Normal 35 8 2" xfId="5735"/>
    <cellStyle name="Normal 35 8 2 2" xfId="12060"/>
    <cellStyle name="Normal 35 8 2 2 2" xfId="24448"/>
    <cellStyle name="Normal 35 8 2 3" xfId="18167"/>
    <cellStyle name="Normal 35 8 3" xfId="8657"/>
    <cellStyle name="Normal 35 8 3 2" xfId="21073"/>
    <cellStyle name="Normal 35 8 4" xfId="15938"/>
    <cellStyle name="Normal 35 9" xfId="2626"/>
    <cellStyle name="Normal 35 9 2" xfId="5736"/>
    <cellStyle name="Normal 35 9 2 2" xfId="12061"/>
    <cellStyle name="Normal 35 9 2 2 2" xfId="24449"/>
    <cellStyle name="Normal 35 9 2 3" xfId="18168"/>
    <cellStyle name="Normal 35 9 3" xfId="8658"/>
    <cellStyle name="Normal 35 9 3 2" xfId="21074"/>
    <cellStyle name="Normal 35 9 4" xfId="15939"/>
    <cellStyle name="Normal 35_Alumina Prices" xfId="2627"/>
    <cellStyle name="Normal 36" xfId="885"/>
    <cellStyle name="Normal 36 10" xfId="2628"/>
    <cellStyle name="Normal 36 10 2" xfId="5737"/>
    <cellStyle name="Normal 36 10 2 2" xfId="12062"/>
    <cellStyle name="Normal 36 10 2 2 2" xfId="24450"/>
    <cellStyle name="Normal 36 10 2 3" xfId="18169"/>
    <cellStyle name="Normal 36 10 3" xfId="8659"/>
    <cellStyle name="Normal 36 10 3 2" xfId="21075"/>
    <cellStyle name="Normal 36 10 4" xfId="15940"/>
    <cellStyle name="Normal 36 11" xfId="2629"/>
    <cellStyle name="Normal 36 11 2" xfId="5738"/>
    <cellStyle name="Normal 36 11 2 2" xfId="12063"/>
    <cellStyle name="Normal 36 11 2 2 2" xfId="24451"/>
    <cellStyle name="Normal 36 11 2 3" xfId="18170"/>
    <cellStyle name="Normal 36 11 3" xfId="8660"/>
    <cellStyle name="Normal 36 11 3 2" xfId="21076"/>
    <cellStyle name="Normal 36 11 4" xfId="15941"/>
    <cellStyle name="Normal 36 12" xfId="2630"/>
    <cellStyle name="Normal 36 12 2" xfId="5739"/>
    <cellStyle name="Normal 36 12 2 2" xfId="12064"/>
    <cellStyle name="Normal 36 12 2 2 2" xfId="24452"/>
    <cellStyle name="Normal 36 12 2 3" xfId="18171"/>
    <cellStyle name="Normal 36 12 3" xfId="8661"/>
    <cellStyle name="Normal 36 12 3 2" xfId="21077"/>
    <cellStyle name="Normal 36 12 4" xfId="15942"/>
    <cellStyle name="Normal 36 13" xfId="2631"/>
    <cellStyle name="Normal 36 13 2" xfId="5740"/>
    <cellStyle name="Normal 36 13 2 2" xfId="12065"/>
    <cellStyle name="Normal 36 13 2 2 2" xfId="24453"/>
    <cellStyle name="Normal 36 13 2 3" xfId="18172"/>
    <cellStyle name="Normal 36 13 3" xfId="8662"/>
    <cellStyle name="Normal 36 13 3 2" xfId="21078"/>
    <cellStyle name="Normal 36 13 4" xfId="15943"/>
    <cellStyle name="Normal 36 14" xfId="2632"/>
    <cellStyle name="Normal 36 14 2" xfId="5741"/>
    <cellStyle name="Normal 36 14 2 2" xfId="12066"/>
    <cellStyle name="Normal 36 14 2 2 2" xfId="24454"/>
    <cellStyle name="Normal 36 14 2 3" xfId="18173"/>
    <cellStyle name="Normal 36 14 3" xfId="8663"/>
    <cellStyle name="Normal 36 14 3 2" xfId="21079"/>
    <cellStyle name="Normal 36 14 4" xfId="15944"/>
    <cellStyle name="Normal 36 15" xfId="2633"/>
    <cellStyle name="Normal 36 15 2" xfId="5742"/>
    <cellStyle name="Normal 36 15 2 2" xfId="12067"/>
    <cellStyle name="Normal 36 15 2 2 2" xfId="24455"/>
    <cellStyle name="Normal 36 15 2 3" xfId="18174"/>
    <cellStyle name="Normal 36 15 3" xfId="8664"/>
    <cellStyle name="Normal 36 15 3 2" xfId="21080"/>
    <cellStyle name="Normal 36 15 4" xfId="15945"/>
    <cellStyle name="Normal 36 16" xfId="2634"/>
    <cellStyle name="Normal 36 16 2" xfId="5743"/>
    <cellStyle name="Normal 36 16 2 2" xfId="12068"/>
    <cellStyle name="Normal 36 16 2 2 2" xfId="24456"/>
    <cellStyle name="Normal 36 16 2 3" xfId="18175"/>
    <cellStyle name="Normal 36 16 3" xfId="8665"/>
    <cellStyle name="Normal 36 16 3 2" xfId="21081"/>
    <cellStyle name="Normal 36 16 4" xfId="15946"/>
    <cellStyle name="Normal 36 17" xfId="2635"/>
    <cellStyle name="Normal 36 17 2" xfId="5744"/>
    <cellStyle name="Normal 36 17 2 2" xfId="12069"/>
    <cellStyle name="Normal 36 17 2 2 2" xfId="24457"/>
    <cellStyle name="Normal 36 17 2 3" xfId="18176"/>
    <cellStyle name="Normal 36 17 3" xfId="8666"/>
    <cellStyle name="Normal 36 17 3 2" xfId="21082"/>
    <cellStyle name="Normal 36 17 4" xfId="15947"/>
    <cellStyle name="Normal 36 18" xfId="4367"/>
    <cellStyle name="Normal 36 18 2" xfId="10987"/>
    <cellStyle name="Normal 36 18 2 2" xfId="23375"/>
    <cellStyle name="Normal 36 18 3" xfId="16805"/>
    <cellStyle name="Normal 36 19" xfId="7290"/>
    <cellStyle name="Normal 36 19 2" xfId="19711"/>
    <cellStyle name="Normal 36 2" xfId="907"/>
    <cellStyle name="Normal 36 2 10" xfId="7298"/>
    <cellStyle name="Normal 36 2 10 2" xfId="19718"/>
    <cellStyle name="Normal 36 2 11" xfId="14583"/>
    <cellStyle name="Normal 36 2 2" xfId="2636"/>
    <cellStyle name="Normal 36 2 2 2" xfId="5745"/>
    <cellStyle name="Normal 36 2 2 2 2" xfId="10289"/>
    <cellStyle name="Normal 36 2 2 2 2 2" xfId="22690"/>
    <cellStyle name="Normal 36 2 2 2 3" xfId="18177"/>
    <cellStyle name="Normal 36 2 2 2_LNG &amp; LPG rework" xfId="30668"/>
    <cellStyle name="Normal 36 2 2 3" xfId="10584"/>
    <cellStyle name="Normal 36 2 2 3 2" xfId="22985"/>
    <cellStyle name="Normal 36 2 2 4" xfId="8667"/>
    <cellStyle name="Normal 36 2 2 4 2" xfId="21083"/>
    <cellStyle name="Normal 36 2 2 5" xfId="15948"/>
    <cellStyle name="Normal 36 2 2_Iron Ore TSI Prices" xfId="13466"/>
    <cellStyle name="Normal 36 2 3" xfId="2637"/>
    <cellStyle name="Normal 36 2 3 2" xfId="5746"/>
    <cellStyle name="Normal 36 2 3 2 2" xfId="10380"/>
    <cellStyle name="Normal 36 2 3 2 2 2" xfId="22781"/>
    <cellStyle name="Normal 36 2 3 2 3" xfId="18178"/>
    <cellStyle name="Normal 36 2 3 3" xfId="10771"/>
    <cellStyle name="Normal 36 2 3 3 2" xfId="23172"/>
    <cellStyle name="Normal 36 2 3 4" xfId="8668"/>
    <cellStyle name="Normal 36 2 3 4 2" xfId="21084"/>
    <cellStyle name="Normal 36 2 3 5" xfId="15949"/>
    <cellStyle name="Normal 36 2 3_LNG &amp; LPG rework" xfId="30669"/>
    <cellStyle name="Normal 36 2 4" xfId="2638"/>
    <cellStyle name="Normal 36 2 4 2" xfId="5747"/>
    <cellStyle name="Normal 36 2 4 2 2" xfId="12070"/>
    <cellStyle name="Normal 36 2 4 2 2 2" xfId="24458"/>
    <cellStyle name="Normal 36 2 4 2 3" xfId="18179"/>
    <cellStyle name="Normal 36 2 4 3" xfId="8669"/>
    <cellStyle name="Normal 36 2 4 3 2" xfId="21085"/>
    <cellStyle name="Normal 36 2 4 4" xfId="15950"/>
    <cellStyle name="Normal 36 2 5" xfId="2639"/>
    <cellStyle name="Normal 36 2 5 2" xfId="5748"/>
    <cellStyle name="Normal 36 2 5 2 2" xfId="12071"/>
    <cellStyle name="Normal 36 2 5 2 2 2" xfId="24459"/>
    <cellStyle name="Normal 36 2 5 2 3" xfId="18180"/>
    <cellStyle name="Normal 36 2 5 3" xfId="8670"/>
    <cellStyle name="Normal 36 2 5 3 2" xfId="21086"/>
    <cellStyle name="Normal 36 2 5 4" xfId="15951"/>
    <cellStyle name="Normal 36 2 6" xfId="2640"/>
    <cellStyle name="Normal 36 2 6 2" xfId="5749"/>
    <cellStyle name="Normal 36 2 6 2 2" xfId="12072"/>
    <cellStyle name="Normal 36 2 6 2 2 2" xfId="24460"/>
    <cellStyle name="Normal 36 2 6 2 3" xfId="18181"/>
    <cellStyle name="Normal 36 2 6 3" xfId="8671"/>
    <cellStyle name="Normal 36 2 6 3 2" xfId="21087"/>
    <cellStyle name="Normal 36 2 6 4" xfId="15952"/>
    <cellStyle name="Normal 36 2 7" xfId="2641"/>
    <cellStyle name="Normal 36 2 7 2" xfId="5750"/>
    <cellStyle name="Normal 36 2 7 2 2" xfId="12073"/>
    <cellStyle name="Normal 36 2 7 2 2 2" xfId="24461"/>
    <cellStyle name="Normal 36 2 7 2 3" xfId="18182"/>
    <cellStyle name="Normal 36 2 7 3" xfId="8672"/>
    <cellStyle name="Normal 36 2 7 3 2" xfId="21088"/>
    <cellStyle name="Normal 36 2 7 4" xfId="15953"/>
    <cellStyle name="Normal 36 2 8" xfId="2642"/>
    <cellStyle name="Normal 36 2 8 2" xfId="5751"/>
    <cellStyle name="Normal 36 2 8 2 2" xfId="12074"/>
    <cellStyle name="Normal 36 2 8 2 2 2" xfId="24462"/>
    <cellStyle name="Normal 36 2 8 2 3" xfId="18183"/>
    <cellStyle name="Normal 36 2 8 3" xfId="8673"/>
    <cellStyle name="Normal 36 2 8 3 2" xfId="21089"/>
    <cellStyle name="Normal 36 2 8 4" xfId="15954"/>
    <cellStyle name="Normal 36 2 9" xfId="4375"/>
    <cellStyle name="Normal 36 2 9 2" xfId="10994"/>
    <cellStyle name="Normal 36 2 9 2 2" xfId="23382"/>
    <cellStyle name="Normal 36 2 9 3" xfId="16812"/>
    <cellStyle name="Normal 36 2_Alumina Prices" xfId="2643"/>
    <cellStyle name="Normal 36 20" xfId="14576"/>
    <cellStyle name="Normal 36 3" xfId="2644"/>
    <cellStyle name="Normal 36 3 2" xfId="5752"/>
    <cellStyle name="Normal 36 3 2 2" xfId="10219"/>
    <cellStyle name="Normal 36 3 2 2 2" xfId="22620"/>
    <cellStyle name="Normal 36 3 2 2_LNG &amp; LPG rework" xfId="30671"/>
    <cellStyle name="Normal 36 3 2 3" xfId="18184"/>
    <cellStyle name="Normal 36 3 2_LNG &amp; LPG rework" xfId="30670"/>
    <cellStyle name="Normal 36 3 3" xfId="10505"/>
    <cellStyle name="Normal 36 3 3 2" xfId="22906"/>
    <cellStyle name="Normal 36 3 3_LNG &amp; LPG rework" xfId="30672"/>
    <cellStyle name="Normal 36 3 4" xfId="8674"/>
    <cellStyle name="Normal 36 3 4 2" xfId="21090"/>
    <cellStyle name="Normal 36 3 5" xfId="15955"/>
    <cellStyle name="Normal 36 3_Iron Ore TSI Prices" xfId="13476"/>
    <cellStyle name="Normal 36 4" xfId="2645"/>
    <cellStyle name="Normal 36 4 2" xfId="5753"/>
    <cellStyle name="Normal 36 4 2 2" xfId="10303"/>
    <cellStyle name="Normal 36 4 2 2 2" xfId="22704"/>
    <cellStyle name="Normal 36 4 2 3" xfId="18185"/>
    <cellStyle name="Normal 36 4 2_LNG &amp; LPG rework" xfId="30673"/>
    <cellStyle name="Normal 36 4 3" xfId="10690"/>
    <cellStyle name="Normal 36 4 3 2" xfId="23091"/>
    <cellStyle name="Normal 36 4 4" xfId="8675"/>
    <cellStyle name="Normal 36 4 4 2" xfId="21091"/>
    <cellStyle name="Normal 36 4 5" xfId="15956"/>
    <cellStyle name="Normal 36 4_Iron Ore TSI Prices" xfId="13465"/>
    <cellStyle name="Normal 36 5" xfId="2646"/>
    <cellStyle name="Normal 36 5 2" xfId="5754"/>
    <cellStyle name="Normal 36 5 2 2" xfId="12075"/>
    <cellStyle name="Normal 36 5 2 2 2" xfId="24463"/>
    <cellStyle name="Normal 36 5 2 3" xfId="18186"/>
    <cellStyle name="Normal 36 5 3" xfId="8676"/>
    <cellStyle name="Normal 36 5 3 2" xfId="21092"/>
    <cellStyle name="Normal 36 5 4" xfId="15957"/>
    <cellStyle name="Normal 36 5_LNG &amp; LPG rework" xfId="30674"/>
    <cellStyle name="Normal 36 6" xfId="2647"/>
    <cellStyle name="Normal 36 6 2" xfId="5755"/>
    <cellStyle name="Normal 36 6 2 2" xfId="12076"/>
    <cellStyle name="Normal 36 6 2 2 2" xfId="24464"/>
    <cellStyle name="Normal 36 6 2 3" xfId="18187"/>
    <cellStyle name="Normal 36 6 3" xfId="8677"/>
    <cellStyle name="Normal 36 6 3 2" xfId="21093"/>
    <cellStyle name="Normal 36 6 4" xfId="15958"/>
    <cellStyle name="Normal 36 7" xfId="2648"/>
    <cellStyle name="Normal 36 7 2" xfId="5756"/>
    <cellStyle name="Normal 36 7 2 2" xfId="12077"/>
    <cellStyle name="Normal 36 7 2 2 2" xfId="24465"/>
    <cellStyle name="Normal 36 7 2 3" xfId="18188"/>
    <cellStyle name="Normal 36 7 3" xfId="8678"/>
    <cellStyle name="Normal 36 7 3 2" xfId="21094"/>
    <cellStyle name="Normal 36 7 4" xfId="15959"/>
    <cellStyle name="Normal 36 8" xfId="2649"/>
    <cellStyle name="Normal 36 8 2" xfId="5757"/>
    <cellStyle name="Normal 36 8 2 2" xfId="12078"/>
    <cellStyle name="Normal 36 8 2 2 2" xfId="24466"/>
    <cellStyle name="Normal 36 8 2 3" xfId="18189"/>
    <cellStyle name="Normal 36 8 3" xfId="8679"/>
    <cellStyle name="Normal 36 8 3 2" xfId="21095"/>
    <cellStyle name="Normal 36 8 4" xfId="15960"/>
    <cellStyle name="Normal 36 9" xfId="2650"/>
    <cellStyle name="Normal 36 9 2" xfId="5758"/>
    <cellStyle name="Normal 36 9 2 2" xfId="12079"/>
    <cellStyle name="Normal 36 9 2 2 2" xfId="24467"/>
    <cellStyle name="Normal 36 9 2 3" xfId="18190"/>
    <cellStyle name="Normal 36 9 3" xfId="8680"/>
    <cellStyle name="Normal 36 9 3 2" xfId="21096"/>
    <cellStyle name="Normal 36 9 4" xfId="15961"/>
    <cellStyle name="Normal 36_Alumina Prices" xfId="2651"/>
    <cellStyle name="Normal 37" xfId="888"/>
    <cellStyle name="Normal 37 2" xfId="2652"/>
    <cellStyle name="Normal 37 2 2" xfId="3491"/>
    <cellStyle name="Normal 37 2 2 2" xfId="4305"/>
    <cellStyle name="Normal 37 2 2 2 2" xfId="27164"/>
    <cellStyle name="Normal 37 2 2 2 2 2" xfId="28721"/>
    <cellStyle name="Normal 37 2 2 2 3" xfId="27163"/>
    <cellStyle name="Normal 37 2 2 2 4" xfId="28045"/>
    <cellStyle name="Normal 37 2 2 2_LNG &amp; LPG rework" xfId="30677"/>
    <cellStyle name="Normal 37 2 2 3" xfId="27165"/>
    <cellStyle name="Normal 37 2 2 3 2" xfId="28259"/>
    <cellStyle name="Normal 37 2 2 4" xfId="27162"/>
    <cellStyle name="Normal 37 2 2 5" xfId="27583"/>
    <cellStyle name="Normal 37 2 2_LNG &amp; LPG rework" xfId="30676"/>
    <cellStyle name="Normal 37 2 3" xfId="3939"/>
    <cellStyle name="Normal 37 2 3 2" xfId="27167"/>
    <cellStyle name="Normal 37 2 3 2 2" xfId="28616"/>
    <cellStyle name="Normal 37 2 3 3" xfId="27166"/>
    <cellStyle name="Normal 37 2 3 4" xfId="27940"/>
    <cellStyle name="Normal 37 2 3_LNG &amp; LPG rework" xfId="30678"/>
    <cellStyle name="Normal 37 2 4" xfId="26002"/>
    <cellStyle name="Normal 37 2 4 2" xfId="27168"/>
    <cellStyle name="Normal 37 2 5" xfId="27169"/>
    <cellStyle name="Normal 37 2 6" xfId="27161"/>
    <cellStyle name="Normal 37 2_LNG &amp; LPG rework" xfId="30675"/>
    <cellStyle name="Normal 37 3" xfId="1014"/>
    <cellStyle name="Normal 37 3 2" xfId="27171"/>
    <cellStyle name="Normal 37 3 2 2" xfId="27172"/>
    <cellStyle name="Normal 37 3 2 2 2" xfId="27173"/>
    <cellStyle name="Normal 37 3 2 2_LNG &amp; LPG rework" xfId="30681"/>
    <cellStyle name="Normal 37 3 2 3" xfId="27174"/>
    <cellStyle name="Normal 37 3 2_LNG &amp; LPG rework" xfId="30680"/>
    <cellStyle name="Normal 37 3 3" xfId="27175"/>
    <cellStyle name="Normal 37 3 3 2" xfId="27176"/>
    <cellStyle name="Normal 37 3 3_LNG &amp; LPG rework" xfId="30682"/>
    <cellStyle name="Normal 37 3 4" xfId="27177"/>
    <cellStyle name="Normal 37 3 5" xfId="27170"/>
    <cellStyle name="Normal 37 3_LNG &amp; LPG rework" xfId="30679"/>
    <cellStyle name="Normal 37 4" xfId="3840"/>
    <cellStyle name="Normal 37 4 2" xfId="27179"/>
    <cellStyle name="Normal 37 4 2 2" xfId="27180"/>
    <cellStyle name="Normal 37 4 2 3" xfId="28522"/>
    <cellStyle name="Normal 37 4 2_LNG &amp; LPG rework" xfId="30684"/>
    <cellStyle name="Normal 37 4 3" xfId="27181"/>
    <cellStyle name="Normal 37 4 4" xfId="27178"/>
    <cellStyle name="Normal 37 4 5" xfId="27846"/>
    <cellStyle name="Normal 37 4_LNG &amp; LPG rework" xfId="30683"/>
    <cellStyle name="Normal 37 5" xfId="27182"/>
    <cellStyle name="Normal 37 5 2" xfId="27183"/>
    <cellStyle name="Normal 37 5_LNG &amp; LPG rework" xfId="30685"/>
    <cellStyle name="Normal 37 6" xfId="27184"/>
    <cellStyle name="Normal 37 7" xfId="27185"/>
    <cellStyle name="Normal 37 8" xfId="27160"/>
    <cellStyle name="Normal 37_Historic Nickel Prices" xfId="2653"/>
    <cellStyle name="Normal 38" xfId="909"/>
    <cellStyle name="Normal 38 2" xfId="2654"/>
    <cellStyle name="Normal 38 2 2" xfId="3496"/>
    <cellStyle name="Normal 38 2 3" xfId="3720"/>
    <cellStyle name="Normal 38 2 3 2" xfId="28419"/>
    <cellStyle name="Normal 38 2 3 3" xfId="27743"/>
    <cellStyle name="Normal 38 2 4" xfId="28205"/>
    <cellStyle name="Normal 38 2 5" xfId="27530"/>
    <cellStyle name="Normal 38 3" xfId="1015"/>
    <cellStyle name="Normal 38 3 2" xfId="3928"/>
    <cellStyle name="Normal 38 3 2 2" xfId="28605"/>
    <cellStyle name="Normal 38 3 2 3" xfId="27929"/>
    <cellStyle name="Normal 38 3 3" xfId="25972"/>
    <cellStyle name="Normal 38 4" xfId="3719"/>
    <cellStyle name="Normal 38 4 2" xfId="27187"/>
    <cellStyle name="Normal 38 5" xfId="25888"/>
    <cellStyle name="Normal 38 6" xfId="27186"/>
    <cellStyle name="Normal 38_Base Metals Prices" xfId="2655"/>
    <cellStyle name="Normal 39" xfId="887"/>
    <cellStyle name="Normal 39 2" xfId="2656"/>
    <cellStyle name="Normal 39 2 2" xfId="3521"/>
    <cellStyle name="Normal 39 2 2 2" xfId="6382"/>
    <cellStyle name="Normal 39 2 2 2 2" xfId="10475"/>
    <cellStyle name="Normal 39 2 2 2 2 2" xfId="22876"/>
    <cellStyle name="Normal 39 2 2 2 3" xfId="18812"/>
    <cellStyle name="Normal 39 2 2 2_LNG &amp; LPG rework" xfId="30687"/>
    <cellStyle name="Normal 39 2 2 3" xfId="10868"/>
    <cellStyle name="Normal 39 2 2 3 2" xfId="23269"/>
    <cellStyle name="Normal 39 2 2 4" xfId="9307"/>
    <cellStyle name="Normal 39 2 2 4 2" xfId="21717"/>
    <cellStyle name="Normal 39 2 2 5" xfId="16582"/>
    <cellStyle name="Normal 39 2 2_LNG &amp; LPG rework" xfId="30686"/>
    <cellStyle name="Normal 39 2 3" xfId="3490"/>
    <cellStyle name="Normal 39 2 3 2" xfId="6361"/>
    <cellStyle name="Normal 39 2 3 2 2" xfId="12539"/>
    <cellStyle name="Normal 39 2 3 2 2 2" xfId="24926"/>
    <cellStyle name="Normal 39 2 3 2 3" xfId="18791"/>
    <cellStyle name="Normal 39 2 3 3" xfId="9286"/>
    <cellStyle name="Normal 39 2 3 3 2" xfId="21696"/>
    <cellStyle name="Normal 39 2 3 4" xfId="16561"/>
    <cellStyle name="Normal 39 2 3_LNG &amp; LPG rework" xfId="30688"/>
    <cellStyle name="Normal 39 2 4" xfId="3722"/>
    <cellStyle name="Normal 39 2 4 2" xfId="10679"/>
    <cellStyle name="Normal 39 2 4 2 2" xfId="23080"/>
    <cellStyle name="Normal 39 2 4 3" xfId="28421"/>
    <cellStyle name="Normal 39 2 4 4" xfId="27745"/>
    <cellStyle name="Normal 39 2 5" xfId="26028"/>
    <cellStyle name="Normal 39 2 6" xfId="27188"/>
    <cellStyle name="Normal 39 2 6 2" xfId="28206"/>
    <cellStyle name="Normal 39 2 7" xfId="27531"/>
    <cellStyle name="Normal 39 2_Iron Ore TSI Prices" xfId="13447"/>
    <cellStyle name="Normal 39 3" xfId="1016"/>
    <cellStyle name="Normal 39 3 2" xfId="3929"/>
    <cellStyle name="Normal 39 3 2 2" xfId="27191"/>
    <cellStyle name="Normal 39 3 2 2 2" xfId="27192"/>
    <cellStyle name="Normal 39 3 2 2 3" xfId="28606"/>
    <cellStyle name="Normal 39 3 2 2_LNG &amp; LPG rework" xfId="30691"/>
    <cellStyle name="Normal 39 3 2 3" xfId="27193"/>
    <cellStyle name="Normal 39 3 2 4" xfId="27190"/>
    <cellStyle name="Normal 39 3 2 5" xfId="27930"/>
    <cellStyle name="Normal 39 3 2_LNG &amp; LPG rework" xfId="30690"/>
    <cellStyle name="Normal 39 3 3" xfId="25975"/>
    <cellStyle name="Normal 39 3 3 2" xfId="27195"/>
    <cellStyle name="Normal 39 3 3 3" xfId="27194"/>
    <cellStyle name="Normal 39 3 3_LNG &amp; LPG rework" xfId="30692"/>
    <cellStyle name="Normal 39 3 4" xfId="27196"/>
    <cellStyle name="Normal 39 3 5" xfId="27197"/>
    <cellStyle name="Normal 39 3 6" xfId="27189"/>
    <cellStyle name="Normal 39 3_LNG &amp; LPG rework" xfId="30689"/>
    <cellStyle name="Normal 39 4" xfId="3721"/>
    <cellStyle name="Normal 39 4 2" xfId="27199"/>
    <cellStyle name="Normal 39 4 2 2" xfId="27200"/>
    <cellStyle name="Normal 39 4 2 3" xfId="28420"/>
    <cellStyle name="Normal 39 4 2_LNG &amp; LPG rework" xfId="30694"/>
    <cellStyle name="Normal 39 4 3" xfId="27201"/>
    <cellStyle name="Normal 39 4 4" xfId="27198"/>
    <cellStyle name="Normal 39 4 5" xfId="27744"/>
    <cellStyle name="Normal 39 4_LNG &amp; LPG rework" xfId="30693"/>
    <cellStyle name="Normal 39 5" xfId="4368"/>
    <cellStyle name="Normal 39 5 2" xfId="10988"/>
    <cellStyle name="Normal 39 5 2 2" xfId="23376"/>
    <cellStyle name="Normal 39 5 3" xfId="16806"/>
    <cellStyle name="Normal 39 5_LNG &amp; LPG rework" xfId="30695"/>
    <cellStyle name="Normal 39 6" xfId="7291"/>
    <cellStyle name="Normal 39 6 2" xfId="19712"/>
    <cellStyle name="Normal 39 7" xfId="14577"/>
    <cellStyle name="Normal 39 7 2" xfId="27202"/>
    <cellStyle name="Normal 39 8" xfId="25891"/>
    <cellStyle name="Normal 39_Base Metals Prices" xfId="2657"/>
    <cellStyle name="Normal 4" xfId="29"/>
    <cellStyle name="Normal 4 10" xfId="3888"/>
    <cellStyle name="Normal 4 10 2" xfId="26154"/>
    <cellStyle name="Normal 4 10 3" xfId="27203"/>
    <cellStyle name="Normal 4 10 3 2" xfId="28567"/>
    <cellStyle name="Normal 4 10 4" xfId="27891"/>
    <cellStyle name="Normal 4 11" xfId="843"/>
    <cellStyle name="Normal 4 12" xfId="28137"/>
    <cellStyle name="Normal 4 13" xfId="27463"/>
    <cellStyle name="Normal 4 2" xfId="50"/>
    <cellStyle name="Normal 4 2 2" xfId="2658"/>
    <cellStyle name="Normal 4 2 3" xfId="1018"/>
    <cellStyle name="Normal 4 2 4" xfId="26260"/>
    <cellStyle name="Normal 4 2_Alumina - Quantity and Value" xfId="4016"/>
    <cellStyle name="Normal 4 3" xfId="2659"/>
    <cellStyle name="Normal 4 3 2" xfId="3723"/>
    <cellStyle name="Normal 4 3 2 2" xfId="28422"/>
    <cellStyle name="Normal 4 3 2 3" xfId="27746"/>
    <cellStyle name="Normal 4 3 3" xfId="25926"/>
    <cellStyle name="Normal 4 4" xfId="1017"/>
    <cellStyle name="Normal 4 4 2" xfId="3972"/>
    <cellStyle name="Normal 4 4 2 2" xfId="28646"/>
    <cellStyle name="Normal 4 4 2 3" xfId="27970"/>
    <cellStyle name="Normal 4 5" xfId="3535"/>
    <cellStyle name="Normal 4 5 2" xfId="3944"/>
    <cellStyle name="Normal 4 5 2 2" xfId="28621"/>
    <cellStyle name="Normal 4 5 2 3" xfId="27945"/>
    <cellStyle name="Normal 4 5 3" xfId="26008"/>
    <cellStyle name="Normal 4 6" xfId="3881"/>
    <cellStyle name="Normal 4 6 2" xfId="26114"/>
    <cellStyle name="Normal 4 6 3" xfId="27204"/>
    <cellStyle name="Normal 4 7" xfId="3892"/>
    <cellStyle name="Normal 4 7 2" xfId="26141"/>
    <cellStyle name="Normal 4 7 3" xfId="27205"/>
    <cellStyle name="Normal 4 8" xfId="3890"/>
    <cellStyle name="Normal 4 8 2" xfId="26143"/>
    <cellStyle name="Normal 4 8 3" xfId="27206"/>
    <cellStyle name="Normal 4 9" xfId="3889"/>
    <cellStyle name="Normal 4 9 2" xfId="26142"/>
    <cellStyle name="Normal 4 9 3" xfId="27207"/>
    <cellStyle name="Normal 4 9 3 2" xfId="28568"/>
    <cellStyle name="Normal 4 9 4" xfId="27892"/>
    <cellStyle name="Normal 4_2015  Data" xfId="473"/>
    <cellStyle name="Normal 40" xfId="910"/>
    <cellStyle name="Normal 40 2" xfId="2660"/>
    <cellStyle name="Normal 40 2 2" xfId="3483"/>
    <cellStyle name="Normal 40 2 2 2" xfId="27211"/>
    <cellStyle name="Normal 40 2 2 2 2" xfId="27212"/>
    <cellStyle name="Normal 40 2 2 2_LNG &amp; LPG rework" xfId="30698"/>
    <cellStyle name="Normal 40 2 2 3" xfId="27213"/>
    <cellStyle name="Normal 40 2 2 4" xfId="27210"/>
    <cellStyle name="Normal 40 2 2_LNG &amp; LPG rework" xfId="30697"/>
    <cellStyle name="Normal 40 2 3" xfId="3725"/>
    <cellStyle name="Normal 40 2 3 2" xfId="27215"/>
    <cellStyle name="Normal 40 2 3 2 2" xfId="28424"/>
    <cellStyle name="Normal 40 2 3 3" xfId="27214"/>
    <cellStyle name="Normal 40 2 3 4" xfId="27748"/>
    <cellStyle name="Normal 40 2 3_LNG &amp; LPG rework" xfId="30699"/>
    <cellStyle name="Normal 40 2 4" xfId="27216"/>
    <cellStyle name="Normal 40 2 4 2" xfId="28207"/>
    <cellStyle name="Normal 40 2 5" xfId="27217"/>
    <cellStyle name="Normal 40 2 6" xfId="27209"/>
    <cellStyle name="Normal 40 2 7" xfId="27532"/>
    <cellStyle name="Normal 40 2_LNG &amp; LPG rework" xfId="30696"/>
    <cellStyle name="Normal 40 3" xfId="1019"/>
    <cellStyle name="Normal 40 3 2" xfId="3930"/>
    <cellStyle name="Normal 40 3 2 2" xfId="27220"/>
    <cellStyle name="Normal 40 3 2 2 2" xfId="27221"/>
    <cellStyle name="Normal 40 3 2 2 3" xfId="28607"/>
    <cellStyle name="Normal 40 3 2 2_LNG &amp; LPG rework" xfId="30702"/>
    <cellStyle name="Normal 40 3 2 3" xfId="27222"/>
    <cellStyle name="Normal 40 3 2 4" xfId="27219"/>
    <cellStyle name="Normal 40 3 2 5" xfId="27931"/>
    <cellStyle name="Normal 40 3 2_LNG &amp; LPG rework" xfId="30701"/>
    <cellStyle name="Normal 40 3 3" xfId="25976"/>
    <cellStyle name="Normal 40 3 3 2" xfId="27224"/>
    <cellStyle name="Normal 40 3 3 3" xfId="27223"/>
    <cellStyle name="Normal 40 3 3_LNG &amp; LPG rework" xfId="30703"/>
    <cellStyle name="Normal 40 3 4" xfId="27225"/>
    <cellStyle name="Normal 40 3 5" xfId="27226"/>
    <cellStyle name="Normal 40 3 6" xfId="27218"/>
    <cellStyle name="Normal 40 3_LNG &amp; LPG rework" xfId="30700"/>
    <cellStyle name="Normal 40 4" xfId="3724"/>
    <cellStyle name="Normal 40 4 2" xfId="27228"/>
    <cellStyle name="Normal 40 4 2 2" xfId="27229"/>
    <cellStyle name="Normal 40 4 2 3" xfId="28423"/>
    <cellStyle name="Normal 40 4 2_LNG &amp; LPG rework" xfId="30705"/>
    <cellStyle name="Normal 40 4 3" xfId="27230"/>
    <cellStyle name="Normal 40 4 4" xfId="27227"/>
    <cellStyle name="Normal 40 4 5" xfId="27747"/>
    <cellStyle name="Normal 40 4_LNG &amp; LPG rework" xfId="30704"/>
    <cellStyle name="Normal 40 5" xfId="25892"/>
    <cellStyle name="Normal 40 5 2" xfId="27232"/>
    <cellStyle name="Normal 40 5 3" xfId="27231"/>
    <cellStyle name="Normal 40 5_LNG &amp; LPG rework" xfId="30706"/>
    <cellStyle name="Normal 40 6" xfId="27233"/>
    <cellStyle name="Normal 40 7" xfId="27234"/>
    <cellStyle name="Normal 40 8" xfId="27208"/>
    <cellStyle name="Normal 40_Base Metals Prices" xfId="2661"/>
    <cellStyle name="Normal 41" xfId="841"/>
    <cellStyle name="Normal 41 2" xfId="2662"/>
    <cellStyle name="Normal 41 2 2" xfId="3726"/>
    <cellStyle name="Normal 41 2 2 2" xfId="27237"/>
    <cellStyle name="Normal 41 2 2 2 2" xfId="27238"/>
    <cellStyle name="Normal 41 2 2 2 3" xfId="28425"/>
    <cellStyle name="Normal 41 2 2 2_LNG &amp; LPG rework" xfId="30709"/>
    <cellStyle name="Normal 41 2 2 3" xfId="27239"/>
    <cellStyle name="Normal 41 2 2 4" xfId="27236"/>
    <cellStyle name="Normal 41 2 2 5" xfId="27749"/>
    <cellStyle name="Normal 41 2 2_LNG &amp; LPG rework" xfId="30708"/>
    <cellStyle name="Normal 41 2 3" xfId="25977"/>
    <cellStyle name="Normal 41 2 3 2" xfId="27241"/>
    <cellStyle name="Normal 41 2 3 3" xfId="27240"/>
    <cellStyle name="Normal 41 2 3_LNG &amp; LPG rework" xfId="30710"/>
    <cellStyle name="Normal 41 2 4" xfId="27242"/>
    <cellStyle name="Normal 41 2 5" xfId="27243"/>
    <cellStyle name="Normal 41 2 6" xfId="27235"/>
    <cellStyle name="Normal 41 2_LNG &amp; LPG rework" xfId="30707"/>
    <cellStyle name="Normal 41 3" xfId="1020"/>
    <cellStyle name="Normal 41 3 2" xfId="4281"/>
    <cellStyle name="Normal 41 3 2 2" xfId="27246"/>
    <cellStyle name="Normal 41 3 2 2 2" xfId="27247"/>
    <cellStyle name="Normal 41 3 2 2 3" xfId="28700"/>
    <cellStyle name="Normal 41 3 2 2_LNG &amp; LPG rework" xfId="30713"/>
    <cellStyle name="Normal 41 3 2 3" xfId="27248"/>
    <cellStyle name="Normal 41 3 2 4" xfId="27245"/>
    <cellStyle name="Normal 41 3 2 5" xfId="28024"/>
    <cellStyle name="Normal 41 3 2_LNG &amp; LPG rework" xfId="30712"/>
    <cellStyle name="Normal 41 3 3" xfId="27249"/>
    <cellStyle name="Normal 41 3 3 2" xfId="27250"/>
    <cellStyle name="Normal 41 3 3 3" xfId="28161"/>
    <cellStyle name="Normal 41 3 3_LNG &amp; LPG rework" xfId="30714"/>
    <cellStyle name="Normal 41 3 4" xfId="27251"/>
    <cellStyle name="Normal 41 3 5" xfId="27244"/>
    <cellStyle name="Normal 41 3 6" xfId="27486"/>
    <cellStyle name="Normal 41 3_LNG &amp; LPG rework" xfId="30711"/>
    <cellStyle name="Normal 41 4" xfId="3589"/>
    <cellStyle name="Normal 41 4 2" xfId="6401"/>
    <cellStyle name="Normal 41 4 2 2" xfId="12564"/>
    <cellStyle name="Normal 41 4 2 2 2" xfId="24951"/>
    <cellStyle name="Normal 41 4 2 3" xfId="18831"/>
    <cellStyle name="Normal 41 4 2_LNG &amp; LPG rework" xfId="30716"/>
    <cellStyle name="Normal 41 4 3" xfId="9327"/>
    <cellStyle name="Normal 41 4 3 2" xfId="21736"/>
    <cellStyle name="Normal 41 4 4" xfId="16601"/>
    <cellStyle name="Normal 41 4_LNG &amp; LPG rework" xfId="30715"/>
    <cellStyle name="Normal 41 5" xfId="25893"/>
    <cellStyle name="Normal 41 5 2" xfId="27253"/>
    <cellStyle name="Normal 41 5 3" xfId="27252"/>
    <cellStyle name="Normal 41 5_LNG &amp; LPG rework" xfId="30717"/>
    <cellStyle name="Normal 41 6" xfId="27254"/>
    <cellStyle name="Normal 41 7" xfId="27255"/>
    <cellStyle name="Normal 41_Base Metals Prices" xfId="2663"/>
    <cellStyle name="Normal 42" xfId="1021"/>
    <cellStyle name="Normal 42 2" xfId="2664"/>
    <cellStyle name="Normal 42 2 2" xfId="3728"/>
    <cellStyle name="Normal 42 2 2 2" xfId="27259"/>
    <cellStyle name="Normal 42 2 2 2 2" xfId="27260"/>
    <cellStyle name="Normal 42 2 2 2 3" xfId="28427"/>
    <cellStyle name="Normal 42 2 2 2_LNG &amp; LPG rework" xfId="30720"/>
    <cellStyle name="Normal 42 2 2 3" xfId="27261"/>
    <cellStyle name="Normal 42 2 2 4" xfId="27258"/>
    <cellStyle name="Normal 42 2 2 5" xfId="27751"/>
    <cellStyle name="Normal 42 2 2_LNG &amp; LPG rework" xfId="30719"/>
    <cellStyle name="Normal 42 2 3" xfId="25978"/>
    <cellStyle name="Normal 42 2 3 2" xfId="27263"/>
    <cellStyle name="Normal 42 2 3 3" xfId="27262"/>
    <cellStyle name="Normal 42 2 3_LNG &amp; LPG rework" xfId="30721"/>
    <cellStyle name="Normal 42 2 4" xfId="27264"/>
    <cellStyle name="Normal 42 2 5" xfId="27265"/>
    <cellStyle name="Normal 42 2 6" xfId="27257"/>
    <cellStyle name="Normal 42 2_LNG &amp; LPG rework" xfId="30718"/>
    <cellStyle name="Normal 42 3" xfId="3590"/>
    <cellStyle name="Normal 42 3 2" xfId="4333"/>
    <cellStyle name="Normal 42 3 2 2" xfId="27268"/>
    <cellStyle name="Normal 42 3 2 2 2" xfId="27269"/>
    <cellStyle name="Normal 42 3 2 2_LNG &amp; LPG rework" xfId="30724"/>
    <cellStyle name="Normal 42 3 2 3" xfId="27270"/>
    <cellStyle name="Normal 42 3 2 4" xfId="27267"/>
    <cellStyle name="Normal 42 3 2_LNG &amp; LPG rework" xfId="30723"/>
    <cellStyle name="Normal 42 3 3" xfId="27271"/>
    <cellStyle name="Normal 42 3 3 2" xfId="27272"/>
    <cellStyle name="Normal 42 3 3_LNG &amp; LPG rework" xfId="30725"/>
    <cellStyle name="Normal 42 3 4" xfId="27273"/>
    <cellStyle name="Normal 42 3 5" xfId="27266"/>
    <cellStyle name="Normal 42 3_LNG &amp; LPG rework" xfId="30722"/>
    <cellStyle name="Normal 42 4" xfId="3727"/>
    <cellStyle name="Normal 42 4 2" xfId="27275"/>
    <cellStyle name="Normal 42 4 2 2" xfId="27276"/>
    <cellStyle name="Normal 42 4 2 3" xfId="28426"/>
    <cellStyle name="Normal 42 4 2_LNG &amp; LPG rework" xfId="30727"/>
    <cellStyle name="Normal 42 4 3" xfId="27277"/>
    <cellStyle name="Normal 42 4 4" xfId="27274"/>
    <cellStyle name="Normal 42 4 5" xfId="27750"/>
    <cellStyle name="Normal 42 4_LNG &amp; LPG rework" xfId="30726"/>
    <cellStyle name="Normal 42 5" xfId="25894"/>
    <cellStyle name="Normal 42 5 2" xfId="27279"/>
    <cellStyle name="Normal 42 5 3" xfId="27278"/>
    <cellStyle name="Normal 42 5_LNG &amp; LPG rework" xfId="30728"/>
    <cellStyle name="Normal 42 6" xfId="27280"/>
    <cellStyle name="Normal 42 7" xfId="27281"/>
    <cellStyle name="Normal 42 8" xfId="27256"/>
    <cellStyle name="Normal 42_Base Metals Prices" xfId="2665"/>
    <cellStyle name="Normal 43" xfId="1022"/>
    <cellStyle name="Normal 43 2" xfId="2666"/>
    <cellStyle name="Normal 43 2 2" xfId="3730"/>
    <cellStyle name="Normal 43 2 2 2" xfId="27285"/>
    <cellStyle name="Normal 43 2 2 2 2" xfId="27286"/>
    <cellStyle name="Normal 43 2 2 2 3" xfId="28429"/>
    <cellStyle name="Normal 43 2 2 2_LNG &amp; LPG rework" xfId="30731"/>
    <cellStyle name="Normal 43 2 2 3" xfId="27287"/>
    <cellStyle name="Normal 43 2 2 4" xfId="27284"/>
    <cellStyle name="Normal 43 2 2 5" xfId="27753"/>
    <cellStyle name="Normal 43 2 2_LNG &amp; LPG rework" xfId="30730"/>
    <cellStyle name="Normal 43 2 3" xfId="25974"/>
    <cellStyle name="Normal 43 2 3 2" xfId="27289"/>
    <cellStyle name="Normal 43 2 3 3" xfId="27288"/>
    <cellStyle name="Normal 43 2 3_LNG &amp; LPG rework" xfId="30732"/>
    <cellStyle name="Normal 43 2 4" xfId="27290"/>
    <cellStyle name="Normal 43 2 5" xfId="27291"/>
    <cellStyle name="Normal 43 2 6" xfId="27283"/>
    <cellStyle name="Normal 43 2_LNG &amp; LPG rework" xfId="30729"/>
    <cellStyle name="Normal 43 3" xfId="3729"/>
    <cellStyle name="Normal 43 3 2" xfId="27293"/>
    <cellStyle name="Normal 43 3 2 2" xfId="27294"/>
    <cellStyle name="Normal 43 3 2 2 2" xfId="27295"/>
    <cellStyle name="Normal 43 3 2 2_LNG &amp; LPG rework" xfId="30735"/>
    <cellStyle name="Normal 43 3 2 3" xfId="27296"/>
    <cellStyle name="Normal 43 3 2 4" xfId="28428"/>
    <cellStyle name="Normal 43 3 2_LNG &amp; LPG rework" xfId="30734"/>
    <cellStyle name="Normal 43 3 3" xfId="27297"/>
    <cellStyle name="Normal 43 3 3 2" xfId="27298"/>
    <cellStyle name="Normal 43 3 3_LNG &amp; LPG rework" xfId="30736"/>
    <cellStyle name="Normal 43 3 4" xfId="27299"/>
    <cellStyle name="Normal 43 3 5" xfId="27292"/>
    <cellStyle name="Normal 43 3 6" xfId="27752"/>
    <cellStyle name="Normal 43 3_LNG &amp; LPG rework" xfId="30733"/>
    <cellStyle name="Normal 43 4" xfId="25890"/>
    <cellStyle name="Normal 43 4 2" xfId="27301"/>
    <cellStyle name="Normal 43 4 2 2" xfId="27302"/>
    <cellStyle name="Normal 43 4 2_LNG &amp; LPG rework" xfId="30738"/>
    <cellStyle name="Normal 43 4 3" xfId="27303"/>
    <cellStyle name="Normal 43 4 4" xfId="27300"/>
    <cellStyle name="Normal 43 4_LNG &amp; LPG rework" xfId="30737"/>
    <cellStyle name="Normal 43 5" xfId="27304"/>
    <cellStyle name="Normal 43 5 2" xfId="27305"/>
    <cellStyle name="Normal 43 5_LNG &amp; LPG rework" xfId="30739"/>
    <cellStyle name="Normal 43 6" xfId="27306"/>
    <cellStyle name="Normal 43 7" xfId="27307"/>
    <cellStyle name="Normal 43 8" xfId="27282"/>
    <cellStyle name="Normal 43_Base Metals Prices" xfId="2667"/>
    <cellStyle name="Normal 44" xfId="1023"/>
    <cellStyle name="Normal 44 2" xfId="2668"/>
    <cellStyle name="Normal 44 2 2" xfId="3732"/>
    <cellStyle name="Normal 44 2 2 2" xfId="27311"/>
    <cellStyle name="Normal 44 2 2 2 2" xfId="27312"/>
    <cellStyle name="Normal 44 2 2 2 3" xfId="28431"/>
    <cellStyle name="Normal 44 2 2 2_LNG &amp; LPG rework" xfId="30742"/>
    <cellStyle name="Normal 44 2 2 3" xfId="27313"/>
    <cellStyle name="Normal 44 2 2 4" xfId="27310"/>
    <cellStyle name="Normal 44 2 2 5" xfId="27755"/>
    <cellStyle name="Normal 44 2 2_LNG &amp; LPG rework" xfId="30741"/>
    <cellStyle name="Normal 44 2 3" xfId="25979"/>
    <cellStyle name="Normal 44 2 3 2" xfId="27315"/>
    <cellStyle name="Normal 44 2 3 3" xfId="27314"/>
    <cellStyle name="Normal 44 2 3_LNG &amp; LPG rework" xfId="30743"/>
    <cellStyle name="Normal 44 2 4" xfId="27316"/>
    <cellStyle name="Normal 44 2 5" xfId="27317"/>
    <cellStyle name="Normal 44 2 6" xfId="27309"/>
    <cellStyle name="Normal 44 2_LNG &amp; LPG rework" xfId="30740"/>
    <cellStyle name="Normal 44 3" xfId="3731"/>
    <cellStyle name="Normal 44 3 2" xfId="27319"/>
    <cellStyle name="Normal 44 3 2 2" xfId="27320"/>
    <cellStyle name="Normal 44 3 2 2 2" xfId="27321"/>
    <cellStyle name="Normal 44 3 2 2_LNG &amp; LPG rework" xfId="30746"/>
    <cellStyle name="Normal 44 3 2 3" xfId="27322"/>
    <cellStyle name="Normal 44 3 2 4" xfId="28430"/>
    <cellStyle name="Normal 44 3 2_LNG &amp; LPG rework" xfId="30745"/>
    <cellStyle name="Normal 44 3 3" xfId="27323"/>
    <cellStyle name="Normal 44 3 3 2" xfId="27324"/>
    <cellStyle name="Normal 44 3 3_LNG &amp; LPG rework" xfId="30747"/>
    <cellStyle name="Normal 44 3 4" xfId="27325"/>
    <cellStyle name="Normal 44 3 5" xfId="27318"/>
    <cellStyle name="Normal 44 3 6" xfId="27754"/>
    <cellStyle name="Normal 44 3_LNG &amp; LPG rework" xfId="30744"/>
    <cellStyle name="Normal 44 4" xfId="25895"/>
    <cellStyle name="Normal 44 4 2" xfId="27327"/>
    <cellStyle name="Normal 44 4 2 2" xfId="27328"/>
    <cellStyle name="Normal 44 4 2_LNG &amp; LPG rework" xfId="30749"/>
    <cellStyle name="Normal 44 4 3" xfId="27329"/>
    <cellStyle name="Normal 44 4 4" xfId="27326"/>
    <cellStyle name="Normal 44 4_LNG &amp; LPG rework" xfId="30748"/>
    <cellStyle name="Normal 44 5" xfId="27330"/>
    <cellStyle name="Normal 44 5 2" xfId="27331"/>
    <cellStyle name="Normal 44 5_LNG &amp; LPG rework" xfId="30750"/>
    <cellStyle name="Normal 44 6" xfId="27332"/>
    <cellStyle name="Normal 44 7" xfId="27333"/>
    <cellStyle name="Normal 44 8" xfId="27308"/>
    <cellStyle name="Normal 44_Historic Nickel Prices" xfId="2669"/>
    <cellStyle name="Normal 45" xfId="1024"/>
    <cellStyle name="Normal 45 2" xfId="2670"/>
    <cellStyle name="Normal 45 2 2" xfId="3734"/>
    <cellStyle name="Normal 45 2 2 2" xfId="27337"/>
    <cellStyle name="Normal 45 2 2 2 2" xfId="27338"/>
    <cellStyle name="Normal 45 2 2 2 3" xfId="28433"/>
    <cellStyle name="Normal 45 2 2 2_LNG &amp; LPG rework" xfId="30753"/>
    <cellStyle name="Normal 45 2 2 3" xfId="27339"/>
    <cellStyle name="Normal 45 2 2 4" xfId="27336"/>
    <cellStyle name="Normal 45 2 2 5" xfId="27757"/>
    <cellStyle name="Normal 45 2 2_LNG &amp; LPG rework" xfId="30752"/>
    <cellStyle name="Normal 45 2 3" xfId="25980"/>
    <cellStyle name="Normal 45 2 3 2" xfId="27341"/>
    <cellStyle name="Normal 45 2 3 3" xfId="27340"/>
    <cellStyle name="Normal 45 2 3_LNG &amp; LPG rework" xfId="30754"/>
    <cellStyle name="Normal 45 2 4" xfId="27342"/>
    <cellStyle name="Normal 45 2 5" xfId="27343"/>
    <cellStyle name="Normal 45 2 6" xfId="27335"/>
    <cellStyle name="Normal 45 2_LNG &amp; LPG rework" xfId="30751"/>
    <cellStyle name="Normal 45 3" xfId="3733"/>
    <cellStyle name="Normal 45 3 2" xfId="27345"/>
    <cellStyle name="Normal 45 3 2 2" xfId="27346"/>
    <cellStyle name="Normal 45 3 2 2 2" xfId="27347"/>
    <cellStyle name="Normal 45 3 2 2_LNG &amp; LPG rework" xfId="30757"/>
    <cellStyle name="Normal 45 3 2 3" xfId="27348"/>
    <cellStyle name="Normal 45 3 2 4" xfId="28432"/>
    <cellStyle name="Normal 45 3 2_LNG &amp; LPG rework" xfId="30756"/>
    <cellStyle name="Normal 45 3 3" xfId="27349"/>
    <cellStyle name="Normal 45 3 3 2" xfId="27350"/>
    <cellStyle name="Normal 45 3 3_LNG &amp; LPG rework" xfId="30758"/>
    <cellStyle name="Normal 45 3 4" xfId="27351"/>
    <cellStyle name="Normal 45 3 5" xfId="27344"/>
    <cellStyle name="Normal 45 3 6" xfId="27756"/>
    <cellStyle name="Normal 45 3_LNG &amp; LPG rework" xfId="30755"/>
    <cellStyle name="Normal 45 4" xfId="25896"/>
    <cellStyle name="Normal 45 4 2" xfId="27353"/>
    <cellStyle name="Normal 45 4 2 2" xfId="27354"/>
    <cellStyle name="Normal 45 4 2_LNG &amp; LPG rework" xfId="30760"/>
    <cellStyle name="Normal 45 4 3" xfId="27355"/>
    <cellStyle name="Normal 45 4 4" xfId="27352"/>
    <cellStyle name="Normal 45 4_LNG &amp; LPG rework" xfId="30759"/>
    <cellStyle name="Normal 45 5" xfId="27356"/>
    <cellStyle name="Normal 45 5 2" xfId="27357"/>
    <cellStyle name="Normal 45 5_LNG &amp; LPG rework" xfId="30761"/>
    <cellStyle name="Normal 45 6" xfId="27358"/>
    <cellStyle name="Normal 45 7" xfId="27359"/>
    <cellStyle name="Normal 45 8" xfId="27334"/>
    <cellStyle name="Normal 45_Historic Nickel Prices" xfId="2671"/>
    <cellStyle name="Normal 46" xfId="1025"/>
    <cellStyle name="Normal 46 10" xfId="2672"/>
    <cellStyle name="Normal 46 10 2" xfId="5760"/>
    <cellStyle name="Normal 46 10 2 2" xfId="12081"/>
    <cellStyle name="Normal 46 10 2 2 2" xfId="24469"/>
    <cellStyle name="Normal 46 10 2 3" xfId="18192"/>
    <cellStyle name="Normal 46 10 3" xfId="8681"/>
    <cellStyle name="Normal 46 10 3 2" xfId="21097"/>
    <cellStyle name="Normal 46 10 4" xfId="15962"/>
    <cellStyle name="Normal 46 11" xfId="2673"/>
    <cellStyle name="Normal 46 11 2" xfId="5761"/>
    <cellStyle name="Normal 46 11 2 2" xfId="12082"/>
    <cellStyle name="Normal 46 11 2 2 2" xfId="24470"/>
    <cellStyle name="Normal 46 11 2 3" xfId="18193"/>
    <cellStyle name="Normal 46 11 3" xfId="8682"/>
    <cellStyle name="Normal 46 11 3 2" xfId="21098"/>
    <cellStyle name="Normal 46 11 4" xfId="15963"/>
    <cellStyle name="Normal 46 12" xfId="2674"/>
    <cellStyle name="Normal 46 12 2" xfId="5762"/>
    <cellStyle name="Normal 46 12 2 2" xfId="12083"/>
    <cellStyle name="Normal 46 12 2 2 2" xfId="24471"/>
    <cellStyle name="Normal 46 12 2 3" xfId="18194"/>
    <cellStyle name="Normal 46 12 3" xfId="8683"/>
    <cellStyle name="Normal 46 12 3 2" xfId="21099"/>
    <cellStyle name="Normal 46 12 4" xfId="15964"/>
    <cellStyle name="Normal 46 13" xfId="2675"/>
    <cellStyle name="Normal 46 13 2" xfId="5763"/>
    <cellStyle name="Normal 46 13 2 2" xfId="12084"/>
    <cellStyle name="Normal 46 13 2 2 2" xfId="24472"/>
    <cellStyle name="Normal 46 13 2 3" xfId="18195"/>
    <cellStyle name="Normal 46 13 3" xfId="8684"/>
    <cellStyle name="Normal 46 13 3 2" xfId="21100"/>
    <cellStyle name="Normal 46 13 4" xfId="15965"/>
    <cellStyle name="Normal 46 14" xfId="2676"/>
    <cellStyle name="Normal 46 14 2" xfId="5764"/>
    <cellStyle name="Normal 46 14 2 2" xfId="12085"/>
    <cellStyle name="Normal 46 14 2 2 2" xfId="24473"/>
    <cellStyle name="Normal 46 14 2 3" xfId="18196"/>
    <cellStyle name="Normal 46 14 3" xfId="8685"/>
    <cellStyle name="Normal 46 14 3 2" xfId="21101"/>
    <cellStyle name="Normal 46 14 4" xfId="15966"/>
    <cellStyle name="Normal 46 15" xfId="2677"/>
    <cellStyle name="Normal 46 15 2" xfId="5765"/>
    <cellStyle name="Normal 46 15 2 2" xfId="12086"/>
    <cellStyle name="Normal 46 15 2 2 2" xfId="24474"/>
    <cellStyle name="Normal 46 15 2 3" xfId="18197"/>
    <cellStyle name="Normal 46 15 3" xfId="8686"/>
    <cellStyle name="Normal 46 15 3 2" xfId="21102"/>
    <cellStyle name="Normal 46 15 4" xfId="15967"/>
    <cellStyle name="Normal 46 16" xfId="3735"/>
    <cellStyle name="Normal 46 16 2" xfId="28434"/>
    <cellStyle name="Normal 46 16 3" xfId="27758"/>
    <cellStyle name="Normal 46 17" xfId="27360"/>
    <cellStyle name="Normal 46 17 2" xfId="28162"/>
    <cellStyle name="Normal 46 18" xfId="27487"/>
    <cellStyle name="Normal 46 2" xfId="2678"/>
    <cellStyle name="Normal 46 2 2" xfId="5766"/>
    <cellStyle name="Normal 46 2 2 2" xfId="10239"/>
    <cellStyle name="Normal 46 2 2 2 2" xfId="22640"/>
    <cellStyle name="Normal 46 2 2 3" xfId="18198"/>
    <cellStyle name="Normal 46 2 3" xfId="10534"/>
    <cellStyle name="Normal 46 2 3 2" xfId="22935"/>
    <cellStyle name="Normal 46 2 4" xfId="8687"/>
    <cellStyle name="Normal 46 2 4 2" xfId="21103"/>
    <cellStyle name="Normal 46 2 5" xfId="15968"/>
    <cellStyle name="Normal 46 2_LNG &amp; LPG rework" xfId="30762"/>
    <cellStyle name="Normal 46 3" xfId="2679"/>
    <cellStyle name="Normal 46 3 2" xfId="5767"/>
    <cellStyle name="Normal 46 3 2 2" xfId="10331"/>
    <cellStyle name="Normal 46 3 2 2 2" xfId="22732"/>
    <cellStyle name="Normal 46 3 2 3" xfId="18199"/>
    <cellStyle name="Normal 46 3 3" xfId="10721"/>
    <cellStyle name="Normal 46 3 3 2" xfId="23122"/>
    <cellStyle name="Normal 46 3 4" xfId="8688"/>
    <cellStyle name="Normal 46 3 4 2" xfId="21104"/>
    <cellStyle name="Normal 46 3 5" xfId="15969"/>
    <cellStyle name="Normal 46 3_LNG &amp; LPG rework" xfId="30763"/>
    <cellStyle name="Normal 46 4" xfId="2680"/>
    <cellStyle name="Normal 46 4 2" xfId="5768"/>
    <cellStyle name="Normal 46 4 2 2" xfId="12087"/>
    <cellStyle name="Normal 46 4 2 2 2" xfId="24475"/>
    <cellStyle name="Normal 46 4 2 3" xfId="18200"/>
    <cellStyle name="Normal 46 4 3" xfId="8689"/>
    <cellStyle name="Normal 46 4 3 2" xfId="21105"/>
    <cellStyle name="Normal 46 4 4" xfId="15970"/>
    <cellStyle name="Normal 46 5" xfId="2681"/>
    <cellStyle name="Normal 46 5 2" xfId="5769"/>
    <cellStyle name="Normal 46 5 2 2" xfId="12088"/>
    <cellStyle name="Normal 46 5 2 2 2" xfId="24476"/>
    <cellStyle name="Normal 46 5 2 3" xfId="18201"/>
    <cellStyle name="Normal 46 5 3" xfId="8690"/>
    <cellStyle name="Normal 46 5 3 2" xfId="21106"/>
    <cellStyle name="Normal 46 5 4" xfId="15971"/>
    <cellStyle name="Normal 46 6" xfId="2682"/>
    <cellStyle name="Normal 46 6 2" xfId="5770"/>
    <cellStyle name="Normal 46 6 2 2" xfId="12089"/>
    <cellStyle name="Normal 46 6 2 2 2" xfId="24477"/>
    <cellStyle name="Normal 46 6 2 3" xfId="18202"/>
    <cellStyle name="Normal 46 6 3" xfId="8691"/>
    <cellStyle name="Normal 46 6 3 2" xfId="21107"/>
    <cellStyle name="Normal 46 6 4" xfId="15972"/>
    <cellStyle name="Normal 46 7" xfId="2683"/>
    <cellStyle name="Normal 46 7 2" xfId="5771"/>
    <cellStyle name="Normal 46 7 2 2" xfId="12090"/>
    <cellStyle name="Normal 46 7 2 2 2" xfId="24478"/>
    <cellStyle name="Normal 46 7 2 3" xfId="18203"/>
    <cellStyle name="Normal 46 7 3" xfId="8692"/>
    <cellStyle name="Normal 46 7 3 2" xfId="21108"/>
    <cellStyle name="Normal 46 7 4" xfId="15973"/>
    <cellStyle name="Normal 46 8" xfId="2684"/>
    <cellStyle name="Normal 46 8 2" xfId="5772"/>
    <cellStyle name="Normal 46 8 2 2" xfId="12091"/>
    <cellStyle name="Normal 46 8 2 2 2" xfId="24479"/>
    <cellStyle name="Normal 46 8 2 3" xfId="18204"/>
    <cellStyle name="Normal 46 8 3" xfId="8693"/>
    <cellStyle name="Normal 46 8 3 2" xfId="21109"/>
    <cellStyle name="Normal 46 8 4" xfId="15974"/>
    <cellStyle name="Normal 46 9" xfId="2685"/>
    <cellStyle name="Normal 46 9 2" xfId="5773"/>
    <cellStyle name="Normal 46 9 2 2" xfId="12092"/>
    <cellStyle name="Normal 46 9 2 2 2" xfId="24480"/>
    <cellStyle name="Normal 46 9 2 3" xfId="18205"/>
    <cellStyle name="Normal 46 9 3" xfId="8694"/>
    <cellStyle name="Normal 46 9 3 2" xfId="21110"/>
    <cellStyle name="Normal 46 9 4" xfId="15975"/>
    <cellStyle name="Normal 46_Alumina Prices" xfId="2686"/>
    <cellStyle name="Normal 47" xfId="1026"/>
    <cellStyle name="Normal 47 10" xfId="2687"/>
    <cellStyle name="Normal 47 10 2" xfId="5774"/>
    <cellStyle name="Normal 47 10 2 2" xfId="12093"/>
    <cellStyle name="Normal 47 10 2 2 2" xfId="24481"/>
    <cellStyle name="Normal 47 10 2 3" xfId="18206"/>
    <cellStyle name="Normal 47 10 3" xfId="8695"/>
    <cellStyle name="Normal 47 10 3 2" xfId="21111"/>
    <cellStyle name="Normal 47 10 4" xfId="15976"/>
    <cellStyle name="Normal 47 11" xfId="2688"/>
    <cellStyle name="Normal 47 11 2" xfId="5775"/>
    <cellStyle name="Normal 47 11 2 2" xfId="12094"/>
    <cellStyle name="Normal 47 11 2 2 2" xfId="24482"/>
    <cellStyle name="Normal 47 11 2 3" xfId="18207"/>
    <cellStyle name="Normal 47 11 3" xfId="8696"/>
    <cellStyle name="Normal 47 11 3 2" xfId="21112"/>
    <cellStyle name="Normal 47 11 4" xfId="15977"/>
    <cellStyle name="Normal 47 12" xfId="2689"/>
    <cellStyle name="Normal 47 12 2" xfId="5776"/>
    <cellStyle name="Normal 47 12 2 2" xfId="12095"/>
    <cellStyle name="Normal 47 12 2 2 2" xfId="24483"/>
    <cellStyle name="Normal 47 12 2 3" xfId="18208"/>
    <cellStyle name="Normal 47 12 3" xfId="8697"/>
    <cellStyle name="Normal 47 12 3 2" xfId="21113"/>
    <cellStyle name="Normal 47 12 4" xfId="15978"/>
    <cellStyle name="Normal 47 13" xfId="2690"/>
    <cellStyle name="Normal 47 13 2" xfId="5777"/>
    <cellStyle name="Normal 47 13 2 2" xfId="12096"/>
    <cellStyle name="Normal 47 13 2 2 2" xfId="24484"/>
    <cellStyle name="Normal 47 13 2 3" xfId="18209"/>
    <cellStyle name="Normal 47 13 3" xfId="8698"/>
    <cellStyle name="Normal 47 13 3 2" xfId="21114"/>
    <cellStyle name="Normal 47 13 4" xfId="15979"/>
    <cellStyle name="Normal 47 14" xfId="2691"/>
    <cellStyle name="Normal 47 14 2" xfId="5778"/>
    <cellStyle name="Normal 47 14 2 2" xfId="12097"/>
    <cellStyle name="Normal 47 14 2 2 2" xfId="24485"/>
    <cellStyle name="Normal 47 14 2 3" xfId="18210"/>
    <cellStyle name="Normal 47 14 3" xfId="8699"/>
    <cellStyle name="Normal 47 14 3 2" xfId="21115"/>
    <cellStyle name="Normal 47 14 4" xfId="15980"/>
    <cellStyle name="Normal 47 15" xfId="2692"/>
    <cellStyle name="Normal 47 15 2" xfId="5779"/>
    <cellStyle name="Normal 47 15 2 2" xfId="12098"/>
    <cellStyle name="Normal 47 15 2 2 2" xfId="24486"/>
    <cellStyle name="Normal 47 15 2 3" xfId="18211"/>
    <cellStyle name="Normal 47 15 3" xfId="8700"/>
    <cellStyle name="Normal 47 15 3 2" xfId="21116"/>
    <cellStyle name="Normal 47 15 4" xfId="15981"/>
    <cellStyle name="Normal 47 16" xfId="27361"/>
    <cellStyle name="Normal 47 16 2" xfId="28163"/>
    <cellStyle name="Normal 47 17" xfId="27488"/>
    <cellStyle name="Normal 47 2" xfId="2693"/>
    <cellStyle name="Normal 47 2 2" xfId="5780"/>
    <cellStyle name="Normal 47 2 2 2" xfId="10240"/>
    <cellStyle name="Normal 47 2 2 2 2" xfId="22641"/>
    <cellStyle name="Normal 47 2 2 3" xfId="18212"/>
    <cellStyle name="Normal 47 2 3" xfId="10535"/>
    <cellStyle name="Normal 47 2 3 2" xfId="22936"/>
    <cellStyle name="Normal 47 2 4" xfId="8701"/>
    <cellStyle name="Normal 47 2 4 2" xfId="21117"/>
    <cellStyle name="Normal 47 2 5" xfId="15982"/>
    <cellStyle name="Normal 47 2_LNG &amp; LPG rework" xfId="30764"/>
    <cellStyle name="Normal 47 3" xfId="2694"/>
    <cellStyle name="Normal 47 3 2" xfId="3512"/>
    <cellStyle name="Normal 47 3 2 2" xfId="6377"/>
    <cellStyle name="Normal 47 3 2 2 2" xfId="12547"/>
    <cellStyle name="Normal 47 3 2 2 2 2" xfId="24934"/>
    <cellStyle name="Normal 47 3 2 2 3" xfId="18807"/>
    <cellStyle name="Normal 47 3 2 3" xfId="9302"/>
    <cellStyle name="Normal 47 3 2 3 2" xfId="21712"/>
    <cellStyle name="Normal 47 3 2 4" xfId="16577"/>
    <cellStyle name="Normal 47 3 3" xfId="3736"/>
    <cellStyle name="Normal 47 3 3 2" xfId="10722"/>
    <cellStyle name="Normal 47 3 3 2 2" xfId="23123"/>
    <cellStyle name="Normal 47 3 3 3" xfId="28435"/>
    <cellStyle name="Normal 47 3 3 4" xfId="27759"/>
    <cellStyle name="Normal 47 3 4" xfId="26036"/>
    <cellStyle name="Normal 47 3 5" xfId="27362"/>
    <cellStyle name="Normal 47 3 5 2" xfId="28208"/>
    <cellStyle name="Normal 47 3 6" xfId="27533"/>
    <cellStyle name="Normal 47 3_LNG &amp; LPG rework" xfId="30765"/>
    <cellStyle name="Normal 47 4" xfId="2695"/>
    <cellStyle name="Normal 47 4 2" xfId="5781"/>
    <cellStyle name="Normal 47 4 2 2" xfId="12099"/>
    <cellStyle name="Normal 47 4 2 2 2" xfId="24487"/>
    <cellStyle name="Normal 47 4 2 3" xfId="18213"/>
    <cellStyle name="Normal 47 4 3" xfId="8702"/>
    <cellStyle name="Normal 47 4 3 2" xfId="21118"/>
    <cellStyle name="Normal 47 4 4" xfId="15983"/>
    <cellStyle name="Normal 47 5" xfId="2696"/>
    <cellStyle name="Normal 47 5 2" xfId="5782"/>
    <cellStyle name="Normal 47 5 2 2" xfId="12100"/>
    <cellStyle name="Normal 47 5 2 2 2" xfId="24488"/>
    <cellStyle name="Normal 47 5 2 3" xfId="18214"/>
    <cellStyle name="Normal 47 5 3" xfId="8703"/>
    <cellStyle name="Normal 47 5 3 2" xfId="21119"/>
    <cellStyle name="Normal 47 5 4" xfId="15984"/>
    <cellStyle name="Normal 47 6" xfId="2697"/>
    <cellStyle name="Normal 47 6 2" xfId="5783"/>
    <cellStyle name="Normal 47 6 2 2" xfId="12101"/>
    <cellStyle name="Normal 47 6 2 2 2" xfId="24489"/>
    <cellStyle name="Normal 47 6 2 3" xfId="18215"/>
    <cellStyle name="Normal 47 6 3" xfId="8704"/>
    <cellStyle name="Normal 47 6 3 2" xfId="21120"/>
    <cellStyle name="Normal 47 6 4" xfId="15985"/>
    <cellStyle name="Normal 47 7" xfId="2698"/>
    <cellStyle name="Normal 47 7 2" xfId="5784"/>
    <cellStyle name="Normal 47 7 2 2" xfId="12102"/>
    <cellStyle name="Normal 47 7 2 2 2" xfId="24490"/>
    <cellStyle name="Normal 47 7 2 3" xfId="18216"/>
    <cellStyle name="Normal 47 7 3" xfId="8705"/>
    <cellStyle name="Normal 47 7 3 2" xfId="21121"/>
    <cellStyle name="Normal 47 7 4" xfId="15986"/>
    <cellStyle name="Normal 47 8" xfId="2699"/>
    <cellStyle name="Normal 47 8 2" xfId="5785"/>
    <cellStyle name="Normal 47 8 2 2" xfId="12103"/>
    <cellStyle name="Normal 47 8 2 2 2" xfId="24491"/>
    <cellStyle name="Normal 47 8 2 3" xfId="18217"/>
    <cellStyle name="Normal 47 8 3" xfId="8706"/>
    <cellStyle name="Normal 47 8 3 2" xfId="21122"/>
    <cellStyle name="Normal 47 8 4" xfId="15987"/>
    <cellStyle name="Normal 47 9" xfId="2700"/>
    <cellStyle name="Normal 47 9 2" xfId="5786"/>
    <cellStyle name="Normal 47 9 2 2" xfId="12104"/>
    <cellStyle name="Normal 47 9 2 2 2" xfId="24492"/>
    <cellStyle name="Normal 47 9 2 3" xfId="18218"/>
    <cellStyle name="Normal 47 9 3" xfId="8707"/>
    <cellStyle name="Normal 47 9 3 2" xfId="21123"/>
    <cellStyle name="Normal 47 9 4" xfId="15988"/>
    <cellStyle name="Normal 47_Alumina Prices" xfId="2701"/>
    <cellStyle name="Normal 48" xfId="1027"/>
    <cellStyle name="Normal 48 2" xfId="2702"/>
    <cellStyle name="Normal 48 2 2" xfId="3738"/>
    <cellStyle name="Normal 48 2 2 2" xfId="28436"/>
    <cellStyle name="Normal 48 2 2 3" xfId="27760"/>
    <cellStyle name="Normal 48 2 3" xfId="25982"/>
    <cellStyle name="Normal 48 3" xfId="3737"/>
    <cellStyle name="Normal 48 3 2" xfId="27364"/>
    <cellStyle name="Normal 48 4" xfId="25898"/>
    <cellStyle name="Normal 48 5" xfId="27363"/>
    <cellStyle name="Normal 48_Base Metals Prices" xfId="2703"/>
    <cellStyle name="Normal 49" xfId="1028"/>
    <cellStyle name="Normal 49 10" xfId="2704"/>
    <cellStyle name="Normal 49 10 2" xfId="5787"/>
    <cellStyle name="Normal 49 10 2 2" xfId="12105"/>
    <cellStyle name="Normal 49 10 2 2 2" xfId="24493"/>
    <cellStyle name="Normal 49 10 2 3" xfId="18219"/>
    <cellStyle name="Normal 49 10 3" xfId="8708"/>
    <cellStyle name="Normal 49 10 3 2" xfId="21124"/>
    <cellStyle name="Normal 49 10 4" xfId="15989"/>
    <cellStyle name="Normal 49 11" xfId="2705"/>
    <cellStyle name="Normal 49 11 2" xfId="5788"/>
    <cellStyle name="Normal 49 11 2 2" xfId="12106"/>
    <cellStyle name="Normal 49 11 2 2 2" xfId="24494"/>
    <cellStyle name="Normal 49 11 2 3" xfId="18220"/>
    <cellStyle name="Normal 49 11 3" xfId="8709"/>
    <cellStyle name="Normal 49 11 3 2" xfId="21125"/>
    <cellStyle name="Normal 49 11 4" xfId="15990"/>
    <cellStyle name="Normal 49 12" xfId="2706"/>
    <cellStyle name="Normal 49 12 2" xfId="5789"/>
    <cellStyle name="Normal 49 12 2 2" xfId="12107"/>
    <cellStyle name="Normal 49 12 2 2 2" xfId="24495"/>
    <cellStyle name="Normal 49 12 2 3" xfId="18221"/>
    <cellStyle name="Normal 49 12 3" xfId="8710"/>
    <cellStyle name="Normal 49 12 3 2" xfId="21126"/>
    <cellStyle name="Normal 49 12 4" xfId="15991"/>
    <cellStyle name="Normal 49 13" xfId="2707"/>
    <cellStyle name="Normal 49 13 2" xfId="5790"/>
    <cellStyle name="Normal 49 13 2 2" xfId="12108"/>
    <cellStyle name="Normal 49 13 2 2 2" xfId="24496"/>
    <cellStyle name="Normal 49 13 2 3" xfId="18222"/>
    <cellStyle name="Normal 49 13 3" xfId="8711"/>
    <cellStyle name="Normal 49 13 3 2" xfId="21127"/>
    <cellStyle name="Normal 49 13 4" xfId="15992"/>
    <cellStyle name="Normal 49 14" xfId="3739"/>
    <cellStyle name="Normal 49 14 2" xfId="28437"/>
    <cellStyle name="Normal 49 14 3" xfId="27761"/>
    <cellStyle name="Normal 49 15" xfId="27365"/>
    <cellStyle name="Normal 49 15 2" xfId="28164"/>
    <cellStyle name="Normal 49 16" xfId="27489"/>
    <cellStyle name="Normal 49 2" xfId="2708"/>
    <cellStyle name="Normal 49 2 2" xfId="5791"/>
    <cellStyle name="Normal 49 2 2 2" xfId="10249"/>
    <cellStyle name="Normal 49 2 2 2 2" xfId="22650"/>
    <cellStyle name="Normal 49 2 2 3" xfId="18223"/>
    <cellStyle name="Normal 49 2 3" xfId="10544"/>
    <cellStyle name="Normal 49 2 3 2" xfId="22945"/>
    <cellStyle name="Normal 49 2 4" xfId="8712"/>
    <cellStyle name="Normal 49 2 4 2" xfId="21128"/>
    <cellStyle name="Normal 49 2 5" xfId="15993"/>
    <cellStyle name="Normal 49 2_LNG &amp; LPG rework" xfId="30766"/>
    <cellStyle name="Normal 49 3" xfId="2709"/>
    <cellStyle name="Normal 49 3 2" xfId="5792"/>
    <cellStyle name="Normal 49 3 2 2" xfId="10340"/>
    <cellStyle name="Normal 49 3 2 2 2" xfId="22741"/>
    <cellStyle name="Normal 49 3 2 3" xfId="18224"/>
    <cellStyle name="Normal 49 3 3" xfId="10731"/>
    <cellStyle name="Normal 49 3 3 2" xfId="23132"/>
    <cellStyle name="Normal 49 3 4" xfId="8713"/>
    <cellStyle name="Normal 49 3 4 2" xfId="21129"/>
    <cellStyle name="Normal 49 3 5" xfId="15994"/>
    <cellStyle name="Normal 49 3_LNG &amp; LPG rework" xfId="30767"/>
    <cellStyle name="Normal 49 4" xfId="2710"/>
    <cellStyle name="Normal 49 4 2" xfId="5793"/>
    <cellStyle name="Normal 49 4 2 2" xfId="12109"/>
    <cellStyle name="Normal 49 4 2 2 2" xfId="24497"/>
    <cellStyle name="Normal 49 4 2 3" xfId="18225"/>
    <cellStyle name="Normal 49 4 3" xfId="8714"/>
    <cellStyle name="Normal 49 4 3 2" xfId="21130"/>
    <cellStyle name="Normal 49 4 4" xfId="15995"/>
    <cellStyle name="Normal 49 5" xfId="2711"/>
    <cellStyle name="Normal 49 5 2" xfId="5794"/>
    <cellStyle name="Normal 49 5 2 2" xfId="12110"/>
    <cellStyle name="Normal 49 5 2 2 2" xfId="24498"/>
    <cellStyle name="Normal 49 5 2 3" xfId="18226"/>
    <cellStyle name="Normal 49 5 3" xfId="8715"/>
    <cellStyle name="Normal 49 5 3 2" xfId="21131"/>
    <cellStyle name="Normal 49 5 4" xfId="15996"/>
    <cellStyle name="Normal 49 6" xfId="2712"/>
    <cellStyle name="Normal 49 6 2" xfId="5795"/>
    <cellStyle name="Normal 49 6 2 2" xfId="12111"/>
    <cellStyle name="Normal 49 6 2 2 2" xfId="24499"/>
    <cellStyle name="Normal 49 6 2 3" xfId="18227"/>
    <cellStyle name="Normal 49 6 3" xfId="8716"/>
    <cellStyle name="Normal 49 6 3 2" xfId="21132"/>
    <cellStyle name="Normal 49 6 4" xfId="15997"/>
    <cellStyle name="Normal 49 7" xfId="2713"/>
    <cellStyle name="Normal 49 7 2" xfId="5796"/>
    <cellStyle name="Normal 49 7 2 2" xfId="12112"/>
    <cellStyle name="Normal 49 7 2 2 2" xfId="24500"/>
    <cellStyle name="Normal 49 7 2 3" xfId="18228"/>
    <cellStyle name="Normal 49 7 3" xfId="8717"/>
    <cellStyle name="Normal 49 7 3 2" xfId="21133"/>
    <cellStyle name="Normal 49 7 4" xfId="15998"/>
    <cellStyle name="Normal 49 8" xfId="2714"/>
    <cellStyle name="Normal 49 8 2" xfId="5797"/>
    <cellStyle name="Normal 49 8 2 2" xfId="12113"/>
    <cellStyle name="Normal 49 8 2 2 2" xfId="24501"/>
    <cellStyle name="Normal 49 8 2 3" xfId="18229"/>
    <cellStyle name="Normal 49 8 3" xfId="8718"/>
    <cellStyle name="Normal 49 8 3 2" xfId="21134"/>
    <cellStyle name="Normal 49 8 4" xfId="15999"/>
    <cellStyle name="Normal 49 9" xfId="2715"/>
    <cellStyle name="Normal 49 9 2" xfId="5798"/>
    <cellStyle name="Normal 49 9 2 2" xfId="12114"/>
    <cellStyle name="Normal 49 9 2 2 2" xfId="24502"/>
    <cellStyle name="Normal 49 9 2 3" xfId="18230"/>
    <cellStyle name="Normal 49 9 3" xfId="8719"/>
    <cellStyle name="Normal 49 9 3 2" xfId="21135"/>
    <cellStyle name="Normal 49 9 4" xfId="16000"/>
    <cellStyle name="Normal 49_Alumina Prices" xfId="2716"/>
    <cellStyle name="Normal 5" xfId="32"/>
    <cellStyle name="Normal 5 10" xfId="3740"/>
    <cellStyle name="Normal 5 10 2" xfId="28438"/>
    <cellStyle name="Normal 5 10 3" xfId="27762"/>
    <cellStyle name="Normal 5 11" xfId="844"/>
    <cellStyle name="Normal 5 12" xfId="25851"/>
    <cellStyle name="Normal 5 2" xfId="105"/>
    <cellStyle name="Normal 5 2 2" xfId="1030"/>
    <cellStyle name="Normal 5 2 2 2" xfId="3742"/>
    <cellStyle name="Normal 5 2 2 2 2" xfId="28440"/>
    <cellStyle name="Normal 5 2 2 2 3" xfId="27764"/>
    <cellStyle name="Normal 5 2 2 3" xfId="25927"/>
    <cellStyle name="Normal 5 2 3" xfId="3741"/>
    <cellStyle name="Normal 5 2 3 2" xfId="28439"/>
    <cellStyle name="Normal 5 2 3 3" xfId="27763"/>
    <cellStyle name="Normal 5 2 4" xfId="25860"/>
    <cellStyle name="Normal 5 2_Alumina - Quantity and Value" xfId="4017"/>
    <cellStyle name="Normal 5 3" xfId="1031"/>
    <cellStyle name="Normal 5 3 2" xfId="2717"/>
    <cellStyle name="Normal 5 3 3" xfId="3968"/>
    <cellStyle name="Normal 5 3 3 2" xfId="28644"/>
    <cellStyle name="Normal 5 3 3 3" xfId="27968"/>
    <cellStyle name="Normal 5 3_Base Metals Prices" xfId="2718"/>
    <cellStyle name="Normal 5 4" xfId="2719"/>
    <cellStyle name="Normal 5 4 2" xfId="3743"/>
    <cellStyle name="Normal 5 4 2 2" xfId="28441"/>
    <cellStyle name="Normal 5 4 2 3" xfId="27765"/>
    <cellStyle name="Normal 5 4 3" xfId="25956"/>
    <cellStyle name="Normal 5 5" xfId="2720"/>
    <cellStyle name="Normal 5 5 2" xfId="3744"/>
    <cellStyle name="Normal 5 5 2 2" xfId="28442"/>
    <cellStyle name="Normal 5 5 2 3" xfId="27766"/>
    <cellStyle name="Normal 5 5 3" xfId="26132"/>
    <cellStyle name="Normal 5 5 4" xfId="27366"/>
    <cellStyle name="Normal 5 6" xfId="2721"/>
    <cellStyle name="Normal 5 6 2" xfId="3745"/>
    <cellStyle name="Normal 5 6 2 2" xfId="28443"/>
    <cellStyle name="Normal 5 6 2 3" xfId="27767"/>
    <cellStyle name="Normal 5 6 3" xfId="28209"/>
    <cellStyle name="Normal 5 6 4" xfId="27534"/>
    <cellStyle name="Normal 5 7" xfId="2722"/>
    <cellStyle name="Normal 5 7 2" xfId="3986"/>
    <cellStyle name="Normal 5 7 2 2" xfId="28654"/>
    <cellStyle name="Normal 5 7 2 3" xfId="27978"/>
    <cellStyle name="Normal 5 8" xfId="2723"/>
    <cellStyle name="Normal 5 8 2" xfId="3990"/>
    <cellStyle name="Normal 5 8 2 2" xfId="28658"/>
    <cellStyle name="Normal 5 8 2 3" xfId="27982"/>
    <cellStyle name="Normal 5 9" xfId="1029"/>
    <cellStyle name="Normal 5 9 2" xfId="4282"/>
    <cellStyle name="Normal 5 9 2 2" xfId="28701"/>
    <cellStyle name="Normal 5 9 2 3" xfId="28025"/>
    <cellStyle name="Normal 5 9 3" xfId="28165"/>
    <cellStyle name="Normal 5 9 4" xfId="27490"/>
    <cellStyle name="Normal 5_2015  Data" xfId="474"/>
    <cellStyle name="Normal 50" xfId="1032"/>
    <cellStyle name="Normal 50 2" xfId="2724"/>
    <cellStyle name="Normal 50 2 2" xfId="3747"/>
    <cellStyle name="Normal 50 2 2 2" xfId="28445"/>
    <cellStyle name="Normal 50 2 2 3" xfId="27769"/>
    <cellStyle name="Normal 50 2 3" xfId="25984"/>
    <cellStyle name="Normal 50 3" xfId="2725"/>
    <cellStyle name="Normal 50 3 2" xfId="3450"/>
    <cellStyle name="Normal 50 3 2 2" xfId="3852"/>
    <cellStyle name="Normal 50 3 2 2 2" xfId="28534"/>
    <cellStyle name="Normal 50 3 2 2 3" xfId="27858"/>
    <cellStyle name="Normal 50 3 2 3" xfId="28244"/>
    <cellStyle name="Normal 50 3 2 4" xfId="27568"/>
    <cellStyle name="Normal 50 3 3" xfId="3748"/>
    <cellStyle name="Normal 50 3 3 2" xfId="28446"/>
    <cellStyle name="Normal 50 3 3 3" xfId="27770"/>
    <cellStyle name="Normal 50 3 4" xfId="27368"/>
    <cellStyle name="Normal 50 4" xfId="3746"/>
    <cellStyle name="Normal 50 4 2" xfId="28444"/>
    <cellStyle name="Normal 50 4 3" xfId="27768"/>
    <cellStyle name="Normal 50 5" xfId="25901"/>
    <cellStyle name="Normal 50 6" xfId="27367"/>
    <cellStyle name="Normal 50_Copper Lead Zinc Prices" xfId="2726"/>
    <cellStyle name="Normal 51" xfId="2727"/>
    <cellStyle name="Normal 51 2" xfId="2728"/>
    <cellStyle name="Normal 51 2 2" xfId="3750"/>
    <cellStyle name="Normal 51 2 2 2" xfId="28448"/>
    <cellStyle name="Normal 51 2 2 3" xfId="27772"/>
    <cellStyle name="Normal 51 2 3" xfId="25985"/>
    <cellStyle name="Normal 51 3" xfId="2729"/>
    <cellStyle name="Normal 51 3 2" xfId="3534"/>
    <cellStyle name="Normal 51 3 2 2" xfId="3853"/>
    <cellStyle name="Normal 51 3 2 2 2" xfId="28535"/>
    <cellStyle name="Normal 51 3 2 2 3" xfId="27859"/>
    <cellStyle name="Normal 51 3 2 3" xfId="28262"/>
    <cellStyle name="Normal 51 3 2 4" xfId="27586"/>
    <cellStyle name="Normal 51 3 3" xfId="3751"/>
    <cellStyle name="Normal 51 3 3 2" xfId="28449"/>
    <cellStyle name="Normal 51 3 3 3" xfId="27773"/>
    <cellStyle name="Normal 51 3 4" xfId="27370"/>
    <cellStyle name="Normal 51 4" xfId="3749"/>
    <cellStyle name="Normal 51 4 2" xfId="28447"/>
    <cellStyle name="Normal 51 4 3" xfId="27771"/>
    <cellStyle name="Normal 51 5" xfId="3845"/>
    <cellStyle name="Normal 51 5 2" xfId="4343"/>
    <cellStyle name="Normal 51 5 2 2" xfId="28757"/>
    <cellStyle name="Normal 51 5 2 3" xfId="28081"/>
    <cellStyle name="Normal 51 5 3" xfId="28527"/>
    <cellStyle name="Normal 51 5 4" xfId="27851"/>
    <cellStyle name="Normal 51 6" xfId="25902"/>
    <cellStyle name="Normal 51 7" xfId="27369"/>
    <cellStyle name="Normal 51_Copper Lead Zinc Prices" xfId="2730"/>
    <cellStyle name="Normal 52" xfId="2731"/>
    <cellStyle name="Normal 52 2" xfId="2732"/>
    <cellStyle name="Normal 52 2 2" xfId="3753"/>
    <cellStyle name="Normal 52 2 2 2" xfId="28451"/>
    <cellStyle name="Normal 52 2 2 3" xfId="27775"/>
    <cellStyle name="Normal 52 2 3" xfId="25986"/>
    <cellStyle name="Normal 52 3" xfId="2733"/>
    <cellStyle name="Normal 52 3 2" xfId="3542"/>
    <cellStyle name="Normal 52 3 2 2" xfId="3854"/>
    <cellStyle name="Normal 52 3 2 2 2" xfId="28536"/>
    <cellStyle name="Normal 52 3 2 2 3" xfId="27860"/>
    <cellStyle name="Normal 52 3 2 3" xfId="28266"/>
    <cellStyle name="Normal 52 3 2 4" xfId="27590"/>
    <cellStyle name="Normal 52 3 3" xfId="3754"/>
    <cellStyle name="Normal 52 3 3 2" xfId="28452"/>
    <cellStyle name="Normal 52 3 3 3" xfId="27776"/>
    <cellStyle name="Normal 52 3 4" xfId="27372"/>
    <cellStyle name="Normal 52 4" xfId="3752"/>
    <cellStyle name="Normal 52 4 2" xfId="28450"/>
    <cellStyle name="Normal 52 4 3" xfId="27774"/>
    <cellStyle name="Normal 52 5" xfId="25903"/>
    <cellStyle name="Normal 52 6" xfId="27371"/>
    <cellStyle name="Normal 52_Copper Lead Zinc Prices" xfId="2734"/>
    <cellStyle name="Normal 53" xfId="2735"/>
    <cellStyle name="Normal 53 2" xfId="2736"/>
    <cellStyle name="Normal 53 2 2" xfId="3756"/>
    <cellStyle name="Normal 53 2 2 2" xfId="28454"/>
    <cellStyle name="Normal 53 2 2 3" xfId="27778"/>
    <cellStyle name="Normal 53 2 3" xfId="25987"/>
    <cellStyle name="Normal 53 3" xfId="2737"/>
    <cellStyle name="Normal 53 3 2" xfId="3449"/>
    <cellStyle name="Normal 53 3 2 2" xfId="3855"/>
    <cellStyle name="Normal 53 3 2 2 2" xfId="28537"/>
    <cellStyle name="Normal 53 3 2 2 3" xfId="27861"/>
    <cellStyle name="Normal 53 3 2 3" xfId="28243"/>
    <cellStyle name="Normal 53 3 2 4" xfId="27567"/>
    <cellStyle name="Normal 53 3 3" xfId="3757"/>
    <cellStyle name="Normal 53 3 3 2" xfId="28455"/>
    <cellStyle name="Normal 53 3 3 3" xfId="27779"/>
    <cellStyle name="Normal 53 3 4" xfId="27374"/>
    <cellStyle name="Normal 53 4" xfId="3755"/>
    <cellStyle name="Normal 53 4 2" xfId="28453"/>
    <cellStyle name="Normal 53 4 3" xfId="27777"/>
    <cellStyle name="Normal 53 5" xfId="25904"/>
    <cellStyle name="Normal 53 6" xfId="27373"/>
    <cellStyle name="Normal 53_Copper Lead Zinc Prices" xfId="2738"/>
    <cellStyle name="Normal 54" xfId="2739"/>
    <cellStyle name="Normal 54 2" xfId="2740"/>
    <cellStyle name="Normal 54 2 2" xfId="3759"/>
    <cellStyle name="Normal 54 2 2 2" xfId="28457"/>
    <cellStyle name="Normal 54 2 2 3" xfId="27781"/>
    <cellStyle name="Normal 54 2 3" xfId="25988"/>
    <cellStyle name="Normal 54 3" xfId="2741"/>
    <cellStyle name="Normal 54 3 2" xfId="3482"/>
    <cellStyle name="Normal 54 3 2 2" xfId="3856"/>
    <cellStyle name="Normal 54 3 2 2 2" xfId="28538"/>
    <cellStyle name="Normal 54 3 2 2 3" xfId="27862"/>
    <cellStyle name="Normal 54 3 2 3" xfId="28257"/>
    <cellStyle name="Normal 54 3 2 4" xfId="27581"/>
    <cellStyle name="Normal 54 3 3" xfId="3760"/>
    <cellStyle name="Normal 54 3 3 2" xfId="28458"/>
    <cellStyle name="Normal 54 3 3 3" xfId="27782"/>
    <cellStyle name="Normal 54 3 4" xfId="27376"/>
    <cellStyle name="Normal 54 4" xfId="3758"/>
    <cellStyle name="Normal 54 4 2" xfId="28456"/>
    <cellStyle name="Normal 54 4 3" xfId="27780"/>
    <cellStyle name="Normal 54 5" xfId="25905"/>
    <cellStyle name="Normal 54 6" xfId="27375"/>
    <cellStyle name="Normal 54_Copper Lead Zinc Prices" xfId="2742"/>
    <cellStyle name="Normal 55" xfId="2743"/>
    <cellStyle name="Normal 55 2" xfId="2744"/>
    <cellStyle name="Normal 55 2 2" xfId="3762"/>
    <cellStyle name="Normal 55 2 2 2" xfId="28460"/>
    <cellStyle name="Normal 55 2 2 3" xfId="27784"/>
    <cellStyle name="Normal 55 2 3" xfId="25989"/>
    <cellStyle name="Normal 55 3" xfId="2745"/>
    <cellStyle name="Normal 55 3 2" xfId="3545"/>
    <cellStyle name="Normal 55 3 2 2" xfId="3857"/>
    <cellStyle name="Normal 55 3 2 2 2" xfId="28539"/>
    <cellStyle name="Normal 55 3 2 2 3" xfId="27863"/>
    <cellStyle name="Normal 55 3 2 3" xfId="28267"/>
    <cellStyle name="Normal 55 3 2 4" xfId="27591"/>
    <cellStyle name="Normal 55 3 3" xfId="3763"/>
    <cellStyle name="Normal 55 3 3 2" xfId="28461"/>
    <cellStyle name="Normal 55 3 3 3" xfId="27785"/>
    <cellStyle name="Normal 55 3 4" xfId="27378"/>
    <cellStyle name="Normal 55 4" xfId="3761"/>
    <cellStyle name="Normal 55 4 2" xfId="28459"/>
    <cellStyle name="Normal 55 4 3" xfId="27783"/>
    <cellStyle name="Normal 55 5" xfId="25906"/>
    <cellStyle name="Normal 55 6" xfId="27377"/>
    <cellStyle name="Normal 55_Copper Lead Zinc Prices" xfId="2746"/>
    <cellStyle name="Normal 56" xfId="2747"/>
    <cellStyle name="Normal 56 2" xfId="2748"/>
    <cellStyle name="Normal 56 2 2" xfId="3765"/>
    <cellStyle name="Normal 56 2 2 2" xfId="28463"/>
    <cellStyle name="Normal 56 2 2 3" xfId="27787"/>
    <cellStyle name="Normal 56 2 3" xfId="25990"/>
    <cellStyle name="Normal 56 3" xfId="2749"/>
    <cellStyle name="Normal 56 3 2" xfId="3451"/>
    <cellStyle name="Normal 56 3 2 2" xfId="3858"/>
    <cellStyle name="Normal 56 3 2 2 2" xfId="28540"/>
    <cellStyle name="Normal 56 3 2 2 3" xfId="27864"/>
    <cellStyle name="Normal 56 3 2 3" xfId="28245"/>
    <cellStyle name="Normal 56 3 2 4" xfId="27569"/>
    <cellStyle name="Normal 56 3 3" xfId="3766"/>
    <cellStyle name="Normal 56 3 3 2" xfId="28464"/>
    <cellStyle name="Normal 56 3 3 3" xfId="27788"/>
    <cellStyle name="Normal 56 3 4" xfId="27380"/>
    <cellStyle name="Normal 56 4" xfId="3764"/>
    <cellStyle name="Normal 56 4 2" xfId="28462"/>
    <cellStyle name="Normal 56 4 3" xfId="27786"/>
    <cellStyle name="Normal 56 5" xfId="25907"/>
    <cellStyle name="Normal 56 6" xfId="27379"/>
    <cellStyle name="Normal 56_Copper Lead Zinc Prices" xfId="2750"/>
    <cellStyle name="Normal 57" xfId="2751"/>
    <cellStyle name="Normal 57 2" xfId="2752"/>
    <cellStyle name="Normal 57 2 2" xfId="3767"/>
    <cellStyle name="Normal 57 2 2 2" xfId="28465"/>
    <cellStyle name="Normal 57 2 2 3" xfId="27789"/>
    <cellStyle name="Normal 57 2 3" xfId="27382"/>
    <cellStyle name="Normal 57 2 3 2" xfId="28210"/>
    <cellStyle name="Normal 57 2 4" xfId="27535"/>
    <cellStyle name="Normal 57 3" xfId="27381"/>
    <cellStyle name="Normal 57_LNG &amp; LPG rework" xfId="30768"/>
    <cellStyle name="Normal 58" xfId="2753"/>
    <cellStyle name="Normal 58 2" xfId="2754"/>
    <cellStyle name="Normal 58 2 2" xfId="3768"/>
    <cellStyle name="Normal 58 2 2 2" xfId="28466"/>
    <cellStyle name="Normal 58 2 2 3" xfId="27790"/>
    <cellStyle name="Normal 58 2 3" xfId="27384"/>
    <cellStyle name="Normal 58 2 3 2" xfId="28211"/>
    <cellStyle name="Normal 58 2 4" xfId="27536"/>
    <cellStyle name="Normal 58 3" xfId="27383"/>
    <cellStyle name="Normal 58_LNG &amp; LPG rework" xfId="30769"/>
    <cellStyle name="Normal 59" xfId="2755"/>
    <cellStyle name="Normal 59 2" xfId="2756"/>
    <cellStyle name="Normal 59 2 2" xfId="3546"/>
    <cellStyle name="Normal 59 2 2 2" xfId="3859"/>
    <cellStyle name="Normal 59 2 2 2 2" xfId="28541"/>
    <cellStyle name="Normal 59 2 2 2 3" xfId="27865"/>
    <cellStyle name="Normal 59 2 2 3" xfId="28268"/>
    <cellStyle name="Normal 59 2 2 4" xfId="27592"/>
    <cellStyle name="Normal 59 2 3" xfId="3770"/>
    <cellStyle name="Normal 59 2 3 2" xfId="28467"/>
    <cellStyle name="Normal 59 2 3 3" xfId="27791"/>
    <cellStyle name="Normal 59 2 4" xfId="25991"/>
    <cellStyle name="Normal 59 3" xfId="3769"/>
    <cellStyle name="Normal 59 3 2" xfId="27386"/>
    <cellStyle name="Normal 59 4" xfId="25908"/>
    <cellStyle name="Normal 59 5" xfId="27385"/>
    <cellStyle name="Normal 59_Copper Lead Zinc Prices" xfId="2757"/>
    <cellStyle name="Normal 6" xfId="35"/>
    <cellStyle name="Normal 6 10" xfId="25852"/>
    <cellStyle name="Normal 6 2" xfId="106"/>
    <cellStyle name="Normal 6 2 2" xfId="2758"/>
    <cellStyle name="Normal 6 2 2 2" xfId="3773"/>
    <cellStyle name="Normal 6 2 2 2 2" xfId="28470"/>
    <cellStyle name="Normal 6 2 2 2 3" xfId="27794"/>
    <cellStyle name="Normal 6 2 2 3" xfId="25928"/>
    <cellStyle name="Normal 6 2 3" xfId="1034"/>
    <cellStyle name="Normal 6 2 3 2" xfId="3492"/>
    <cellStyle name="Normal 6 2 3 3" xfId="4283"/>
    <cellStyle name="Normal 6 2 3 3 2" xfId="28702"/>
    <cellStyle name="Normal 6 2 3 3 3" xfId="28026"/>
    <cellStyle name="Normal 6 2 3 4" xfId="28167"/>
    <cellStyle name="Normal 6 2 3 5" xfId="27492"/>
    <cellStyle name="Normal 6 2 4" xfId="3772"/>
    <cellStyle name="Normal 6 2 4 2" xfId="28469"/>
    <cellStyle name="Normal 6 2 4 3" xfId="27793"/>
    <cellStyle name="Normal 6 2 5" xfId="890"/>
    <cellStyle name="Normal 6 2 6" xfId="25861"/>
    <cellStyle name="Normal 6 2 7" xfId="26277"/>
    <cellStyle name="Normal 6 2_Alumina - Quantity and Value" xfId="4018"/>
    <cellStyle name="Normal 6 3" xfId="1035"/>
    <cellStyle name="Normal 6 3 2" xfId="2759"/>
    <cellStyle name="Normal 6 3 3" xfId="3969"/>
    <cellStyle name="Normal 6 3 3 2" xfId="28645"/>
    <cellStyle name="Normal 6 3 3 3" xfId="27969"/>
    <cellStyle name="Normal 6 3 4" xfId="26310"/>
    <cellStyle name="Normal 6 3_Gold Price" xfId="2760"/>
    <cellStyle name="Normal 6 4" xfId="2761"/>
    <cellStyle name="Normal 6 4 2" xfId="3774"/>
    <cellStyle name="Normal 6 4 2 2" xfId="28471"/>
    <cellStyle name="Normal 6 4 2 3" xfId="27795"/>
    <cellStyle name="Normal 6 4 3" xfId="25957"/>
    <cellStyle name="Normal 6 5" xfId="2762"/>
    <cellStyle name="Normal 6 5 2" xfId="3973"/>
    <cellStyle name="Normal 6 5 2 2" xfId="28647"/>
    <cellStyle name="Normal 6 5 2 3" xfId="27971"/>
    <cellStyle name="Normal 6 5 3" xfId="26122"/>
    <cellStyle name="Normal 6 5 4" xfId="27387"/>
    <cellStyle name="Normal 6 6" xfId="2763"/>
    <cellStyle name="Normal 6 6 2" xfId="3975"/>
    <cellStyle name="Normal 6 6 2 2" xfId="28649"/>
    <cellStyle name="Normal 6 6 2 3" xfId="27973"/>
    <cellStyle name="Normal 6 6 3" xfId="27388"/>
    <cellStyle name="Normal 6 7" xfId="1033"/>
    <cellStyle name="Normal 6 7 2" xfId="3987"/>
    <cellStyle name="Normal 6 7 2 2" xfId="28655"/>
    <cellStyle name="Normal 6 7 2 3" xfId="27979"/>
    <cellStyle name="Normal 6 7 3" xfId="28166"/>
    <cellStyle name="Normal 6 7 4" xfId="27491"/>
    <cellStyle name="Normal 6 8" xfId="3771"/>
    <cellStyle name="Normal 6 8 2" xfId="28468"/>
    <cellStyle name="Normal 6 8 3" xfId="27792"/>
    <cellStyle name="Normal 6 9" xfId="858"/>
    <cellStyle name="Normal 6_2015  Data" xfId="475"/>
    <cellStyle name="Normal 60" xfId="2764"/>
    <cellStyle name="Normal 60 2" xfId="2765"/>
    <cellStyle name="Normal 60 3" xfId="3775"/>
    <cellStyle name="Normal 60 3 2" xfId="28472"/>
    <cellStyle name="Normal 60 3 3" xfId="27796"/>
    <cellStyle name="Normal 60 4" xfId="27389"/>
    <cellStyle name="Normal 60 4 2" xfId="28212"/>
    <cellStyle name="Normal 60 5" xfId="27537"/>
    <cellStyle name="Normal 60_Alumina Prices" xfId="2766"/>
    <cellStyle name="Normal 61" xfId="2767"/>
    <cellStyle name="Normal 61 2" xfId="2768"/>
    <cellStyle name="Normal 61 3" xfId="3776"/>
    <cellStyle name="Normal 61 3 2" xfId="28473"/>
    <cellStyle name="Normal 61 3 3" xfId="27797"/>
    <cellStyle name="Normal 61 4" xfId="27390"/>
    <cellStyle name="Normal 61 4 2" xfId="28213"/>
    <cellStyle name="Normal 61 5" xfId="27538"/>
    <cellStyle name="Normal 61_Alumina Prices" xfId="1067"/>
    <cellStyle name="Normal 62" xfId="2769"/>
    <cellStyle name="Normal 62 2" xfId="2770"/>
    <cellStyle name="Normal 62 2 2" xfId="3537"/>
    <cellStyle name="Normal 62 2 2 2" xfId="3860"/>
    <cellStyle name="Normal 62 2 2 2 2" xfId="28542"/>
    <cellStyle name="Normal 62 2 2 2 3" xfId="27866"/>
    <cellStyle name="Normal 62 2 2 3" xfId="28263"/>
    <cellStyle name="Normal 62 2 2 4" xfId="27587"/>
    <cellStyle name="Normal 62 2 3" xfId="3778"/>
    <cellStyle name="Normal 62 2 3 2" xfId="28474"/>
    <cellStyle name="Normal 62 2 3 3" xfId="27798"/>
    <cellStyle name="Normal 62 2 4" xfId="25992"/>
    <cellStyle name="Normal 62 3" xfId="3777"/>
    <cellStyle name="Normal 62 3 2" xfId="27392"/>
    <cellStyle name="Normal 62 4" xfId="25909"/>
    <cellStyle name="Normal 62 5" xfId="27391"/>
    <cellStyle name="Normal 62_Copper Lead Zinc Prices" xfId="2771"/>
    <cellStyle name="Normal 63" xfId="2772"/>
    <cellStyle name="Normal 63 2" xfId="2773"/>
    <cellStyle name="Normal 63 2 2" xfId="3438"/>
    <cellStyle name="Normal 63 2 2 2" xfId="3861"/>
    <cellStyle name="Normal 63 2 2 2 2" xfId="28543"/>
    <cellStyle name="Normal 63 2 2 2 3" xfId="27867"/>
    <cellStyle name="Normal 63 2 2 3" xfId="28239"/>
    <cellStyle name="Normal 63 2 2 4" xfId="27563"/>
    <cellStyle name="Normal 63 2 3" xfId="3780"/>
    <cellStyle name="Normal 63 2 3 2" xfId="28475"/>
    <cellStyle name="Normal 63 2 3 3" xfId="27799"/>
    <cellStyle name="Normal 63 2 4" xfId="25993"/>
    <cellStyle name="Normal 63 3" xfId="3779"/>
    <cellStyle name="Normal 63 3 2" xfId="27394"/>
    <cellStyle name="Normal 63 4" xfId="25910"/>
    <cellStyle name="Normal 63 5" xfId="27393"/>
    <cellStyle name="Normal 63_LNG &amp; LPG rework" xfId="30770"/>
    <cellStyle name="Normal 64" xfId="2774"/>
    <cellStyle name="Normal 64 10" xfId="2775"/>
    <cellStyle name="Normal 64 10 2" xfId="5801"/>
    <cellStyle name="Normal 64 10 2 2" xfId="12115"/>
    <cellStyle name="Normal 64 10 2 2 2" xfId="24503"/>
    <cellStyle name="Normal 64 10 2 3" xfId="18231"/>
    <cellStyle name="Normal 64 10 3" xfId="8724"/>
    <cellStyle name="Normal 64 10 3 2" xfId="21136"/>
    <cellStyle name="Normal 64 10 4" xfId="16001"/>
    <cellStyle name="Normal 64 11" xfId="3781"/>
    <cellStyle name="Normal 64 11 2" xfId="28476"/>
    <cellStyle name="Normal 64 11 3" xfId="27800"/>
    <cellStyle name="Normal 64 12" xfId="27395"/>
    <cellStyle name="Normal 64 12 2" xfId="28214"/>
    <cellStyle name="Normal 64 13" xfId="27539"/>
    <cellStyle name="Normal 64 2" xfId="2776"/>
    <cellStyle name="Normal 64 2 2" xfId="5802"/>
    <cellStyle name="Normal 64 2 2 2" xfId="10270"/>
    <cellStyle name="Normal 64 2 2 2 2" xfId="22671"/>
    <cellStyle name="Normal 64 2 2 3" xfId="18232"/>
    <cellStyle name="Normal 64 2 3" xfId="10565"/>
    <cellStyle name="Normal 64 2 3 2" xfId="22966"/>
    <cellStyle name="Normal 64 2 4" xfId="8725"/>
    <cellStyle name="Normal 64 2 4 2" xfId="21137"/>
    <cellStyle name="Normal 64 2 5" xfId="16002"/>
    <cellStyle name="Normal 64 2_LNG &amp; LPG rework" xfId="30771"/>
    <cellStyle name="Normal 64 3" xfId="2777"/>
    <cellStyle name="Normal 64 3 2" xfId="5803"/>
    <cellStyle name="Normal 64 3 2 2" xfId="10361"/>
    <cellStyle name="Normal 64 3 2 2 2" xfId="22762"/>
    <cellStyle name="Normal 64 3 2 3" xfId="18233"/>
    <cellStyle name="Normal 64 3 3" xfId="10752"/>
    <cellStyle name="Normal 64 3 3 2" xfId="23153"/>
    <cellStyle name="Normal 64 3 4" xfId="8726"/>
    <cellStyle name="Normal 64 3 4 2" xfId="21138"/>
    <cellStyle name="Normal 64 3 5" xfId="16003"/>
    <cellStyle name="Normal 64 3_LNG &amp; LPG rework" xfId="30772"/>
    <cellStyle name="Normal 64 4" xfId="2778"/>
    <cellStyle name="Normal 64 4 2" xfId="5804"/>
    <cellStyle name="Normal 64 4 2 2" xfId="12116"/>
    <cellStyle name="Normal 64 4 2 2 2" xfId="24504"/>
    <cellStyle name="Normal 64 4 2 3" xfId="18234"/>
    <cellStyle name="Normal 64 4 3" xfId="8727"/>
    <cellStyle name="Normal 64 4 3 2" xfId="21139"/>
    <cellStyle name="Normal 64 4 4" xfId="16004"/>
    <cellStyle name="Normal 64 5" xfId="2779"/>
    <cellStyle name="Normal 64 5 2" xfId="5805"/>
    <cellStyle name="Normal 64 5 2 2" xfId="12117"/>
    <cellStyle name="Normal 64 5 2 2 2" xfId="24505"/>
    <cellStyle name="Normal 64 5 2 3" xfId="18235"/>
    <cellStyle name="Normal 64 5 3" xfId="8728"/>
    <cellStyle name="Normal 64 5 3 2" xfId="21140"/>
    <cellStyle name="Normal 64 5 4" xfId="16005"/>
    <cellStyle name="Normal 64 6" xfId="2780"/>
    <cellStyle name="Normal 64 6 2" xfId="5806"/>
    <cellStyle name="Normal 64 6 2 2" xfId="12118"/>
    <cellStyle name="Normal 64 6 2 2 2" xfId="24506"/>
    <cellStyle name="Normal 64 6 2 3" xfId="18236"/>
    <cellStyle name="Normal 64 6 3" xfId="8729"/>
    <cellStyle name="Normal 64 6 3 2" xfId="21141"/>
    <cellStyle name="Normal 64 6 4" xfId="16006"/>
    <cellStyle name="Normal 64 7" xfId="2781"/>
    <cellStyle name="Normal 64 7 2" xfId="5807"/>
    <cellStyle name="Normal 64 7 2 2" xfId="12119"/>
    <cellStyle name="Normal 64 7 2 2 2" xfId="24507"/>
    <cellStyle name="Normal 64 7 2 3" xfId="18237"/>
    <cellStyle name="Normal 64 7 3" xfId="8730"/>
    <cellStyle name="Normal 64 7 3 2" xfId="21142"/>
    <cellStyle name="Normal 64 7 4" xfId="16007"/>
    <cellStyle name="Normal 64 8" xfId="2782"/>
    <cellStyle name="Normal 64 8 2" xfId="5808"/>
    <cellStyle name="Normal 64 8 2 2" xfId="12120"/>
    <cellStyle name="Normal 64 8 2 2 2" xfId="24508"/>
    <cellStyle name="Normal 64 8 2 3" xfId="18238"/>
    <cellStyle name="Normal 64 8 3" xfId="8731"/>
    <cellStyle name="Normal 64 8 3 2" xfId="21143"/>
    <cellStyle name="Normal 64 8 4" xfId="16008"/>
    <cellStyle name="Normal 64 9" xfId="2783"/>
    <cellStyle name="Normal 64 9 2" xfId="5809"/>
    <cellStyle name="Normal 64 9 2 2" xfId="12121"/>
    <cellStyle name="Normal 64 9 2 2 2" xfId="24509"/>
    <cellStyle name="Normal 64 9 2 3" xfId="18239"/>
    <cellStyle name="Normal 64 9 3" xfId="8732"/>
    <cellStyle name="Normal 64 9 3 2" xfId="21144"/>
    <cellStyle name="Normal 64 9 4" xfId="16009"/>
    <cellStyle name="Normal 64_Alumina Prices" xfId="2784"/>
    <cellStyle name="Normal 65" xfId="2785"/>
    <cellStyle name="Normal 65 10" xfId="2786"/>
    <cellStyle name="Normal 65 10 2" xfId="5810"/>
    <cellStyle name="Normal 65 10 2 2" xfId="12122"/>
    <cellStyle name="Normal 65 10 2 2 2" xfId="24510"/>
    <cellStyle name="Normal 65 10 2 3" xfId="18240"/>
    <cellStyle name="Normal 65 10 3" xfId="8733"/>
    <cellStyle name="Normal 65 10 3 2" xfId="21145"/>
    <cellStyle name="Normal 65 10 4" xfId="16010"/>
    <cellStyle name="Normal 65 11" xfId="3782"/>
    <cellStyle name="Normal 65 11 2" xfId="28477"/>
    <cellStyle name="Normal 65 11 3" xfId="27801"/>
    <cellStyle name="Normal 65 12" xfId="27396"/>
    <cellStyle name="Normal 65 12 2" xfId="28215"/>
    <cellStyle name="Normal 65 13" xfId="27540"/>
    <cellStyle name="Normal 65 2" xfId="2787"/>
    <cellStyle name="Normal 65 2 2" xfId="5811"/>
    <cellStyle name="Normal 65 2 2 2" xfId="10272"/>
    <cellStyle name="Normal 65 2 2 2 2" xfId="22673"/>
    <cellStyle name="Normal 65 2 2 3" xfId="18241"/>
    <cellStyle name="Normal 65 2 3" xfId="10567"/>
    <cellStyle name="Normal 65 2 3 2" xfId="22968"/>
    <cellStyle name="Normal 65 2 4" xfId="8734"/>
    <cellStyle name="Normal 65 2 4 2" xfId="21146"/>
    <cellStyle name="Normal 65 2 5" xfId="16011"/>
    <cellStyle name="Normal 65 2_LNG &amp; LPG rework" xfId="30773"/>
    <cellStyle name="Normal 65 3" xfId="2788"/>
    <cellStyle name="Normal 65 3 2" xfId="5812"/>
    <cellStyle name="Normal 65 3 2 2" xfId="10363"/>
    <cellStyle name="Normal 65 3 2 2 2" xfId="22764"/>
    <cellStyle name="Normal 65 3 2 3" xfId="18242"/>
    <cellStyle name="Normal 65 3 3" xfId="10754"/>
    <cellStyle name="Normal 65 3 3 2" xfId="23155"/>
    <cellStyle name="Normal 65 3 4" xfId="8735"/>
    <cellStyle name="Normal 65 3 4 2" xfId="21147"/>
    <cellStyle name="Normal 65 3 5" xfId="16012"/>
    <cellStyle name="Normal 65 3_LNG &amp; LPG rework" xfId="30774"/>
    <cellStyle name="Normal 65 4" xfId="2789"/>
    <cellStyle name="Normal 65 4 2" xfId="5813"/>
    <cellStyle name="Normal 65 4 2 2" xfId="12123"/>
    <cellStyle name="Normal 65 4 2 2 2" xfId="24511"/>
    <cellStyle name="Normal 65 4 2 3" xfId="18243"/>
    <cellStyle name="Normal 65 4 3" xfId="8736"/>
    <cellStyle name="Normal 65 4 3 2" xfId="21148"/>
    <cellStyle name="Normal 65 4 4" xfId="16013"/>
    <cellStyle name="Normal 65 5" xfId="2790"/>
    <cellStyle name="Normal 65 5 2" xfId="5814"/>
    <cellStyle name="Normal 65 5 2 2" xfId="12124"/>
    <cellStyle name="Normal 65 5 2 2 2" xfId="24512"/>
    <cellStyle name="Normal 65 5 2 3" xfId="18244"/>
    <cellStyle name="Normal 65 5 3" xfId="8737"/>
    <cellStyle name="Normal 65 5 3 2" xfId="21149"/>
    <cellStyle name="Normal 65 5 4" xfId="16014"/>
    <cellStyle name="Normal 65 6" xfId="2791"/>
    <cellStyle name="Normal 65 6 2" xfId="5815"/>
    <cellStyle name="Normal 65 6 2 2" xfId="12125"/>
    <cellStyle name="Normal 65 6 2 2 2" xfId="24513"/>
    <cellStyle name="Normal 65 6 2 3" xfId="18245"/>
    <cellStyle name="Normal 65 6 3" xfId="8738"/>
    <cellStyle name="Normal 65 6 3 2" xfId="21150"/>
    <cellStyle name="Normal 65 6 4" xfId="16015"/>
    <cellStyle name="Normal 65 7" xfId="2792"/>
    <cellStyle name="Normal 65 7 2" xfId="5816"/>
    <cellStyle name="Normal 65 7 2 2" xfId="12126"/>
    <cellStyle name="Normal 65 7 2 2 2" xfId="24514"/>
    <cellStyle name="Normal 65 7 2 3" xfId="18246"/>
    <cellStyle name="Normal 65 7 3" xfId="8739"/>
    <cellStyle name="Normal 65 7 3 2" xfId="21151"/>
    <cellStyle name="Normal 65 7 4" xfId="16016"/>
    <cellStyle name="Normal 65 8" xfId="2793"/>
    <cellStyle name="Normal 65 8 2" xfId="5817"/>
    <cellStyle name="Normal 65 8 2 2" xfId="12127"/>
    <cellStyle name="Normal 65 8 2 2 2" xfId="24515"/>
    <cellStyle name="Normal 65 8 2 3" xfId="18247"/>
    <cellStyle name="Normal 65 8 3" xfId="8740"/>
    <cellStyle name="Normal 65 8 3 2" xfId="21152"/>
    <cellStyle name="Normal 65 8 4" xfId="16017"/>
    <cellStyle name="Normal 65 9" xfId="2794"/>
    <cellStyle name="Normal 65 9 2" xfId="5818"/>
    <cellStyle name="Normal 65 9 2 2" xfId="12128"/>
    <cellStyle name="Normal 65 9 2 2 2" xfId="24516"/>
    <cellStyle name="Normal 65 9 2 3" xfId="18248"/>
    <cellStyle name="Normal 65 9 3" xfId="8741"/>
    <cellStyle name="Normal 65 9 3 2" xfId="21153"/>
    <cellStyle name="Normal 65 9 4" xfId="16018"/>
    <cellStyle name="Normal 65_Alumina Prices" xfId="2795"/>
    <cellStyle name="Normal 66" xfId="2796"/>
    <cellStyle name="Normal 66 10" xfId="2797"/>
    <cellStyle name="Normal 66 10 2" xfId="5819"/>
    <cellStyle name="Normal 66 10 2 2" xfId="12129"/>
    <cellStyle name="Normal 66 10 2 2 2" xfId="24517"/>
    <cellStyle name="Normal 66 10 2 3" xfId="18249"/>
    <cellStyle name="Normal 66 10 3" xfId="8742"/>
    <cellStyle name="Normal 66 10 3 2" xfId="21154"/>
    <cellStyle name="Normal 66 10 4" xfId="16019"/>
    <cellStyle name="Normal 66 11" xfId="3783"/>
    <cellStyle name="Normal 66 11 2" xfId="28478"/>
    <cellStyle name="Normal 66 11 3" xfId="27802"/>
    <cellStyle name="Normal 66 12" xfId="27397"/>
    <cellStyle name="Normal 66 12 2" xfId="28216"/>
    <cellStyle name="Normal 66 13" xfId="27541"/>
    <cellStyle name="Normal 66 2" xfId="2798"/>
    <cellStyle name="Normal 66 2 2" xfId="5820"/>
    <cellStyle name="Normal 66 2 2 2" xfId="10271"/>
    <cellStyle name="Normal 66 2 2 2 2" xfId="22672"/>
    <cellStyle name="Normal 66 2 2 3" xfId="18250"/>
    <cellStyle name="Normal 66 2 3" xfId="10566"/>
    <cellStyle name="Normal 66 2 3 2" xfId="22967"/>
    <cellStyle name="Normal 66 2 4" xfId="8743"/>
    <cellStyle name="Normal 66 2 4 2" xfId="21155"/>
    <cellStyle name="Normal 66 2 5" xfId="16020"/>
    <cellStyle name="Normal 66 2_LNG &amp; LPG rework" xfId="30775"/>
    <cellStyle name="Normal 66 3" xfId="2799"/>
    <cellStyle name="Normal 66 3 2" xfId="5821"/>
    <cellStyle name="Normal 66 3 2 2" xfId="10362"/>
    <cellStyle name="Normal 66 3 2 2 2" xfId="22763"/>
    <cellStyle name="Normal 66 3 2 3" xfId="18251"/>
    <cellStyle name="Normal 66 3 3" xfId="10753"/>
    <cellStyle name="Normal 66 3 3 2" xfId="23154"/>
    <cellStyle name="Normal 66 3 4" xfId="8744"/>
    <cellStyle name="Normal 66 3 4 2" xfId="21156"/>
    <cellStyle name="Normal 66 3 5" xfId="16021"/>
    <cellStyle name="Normal 66 3_LNG &amp; LPG rework" xfId="30776"/>
    <cellStyle name="Normal 66 4" xfId="2800"/>
    <cellStyle name="Normal 66 4 2" xfId="5822"/>
    <cellStyle name="Normal 66 4 2 2" xfId="12130"/>
    <cellStyle name="Normal 66 4 2 2 2" xfId="24518"/>
    <cellStyle name="Normal 66 4 2 3" xfId="18252"/>
    <cellStyle name="Normal 66 4 3" xfId="8745"/>
    <cellStyle name="Normal 66 4 3 2" xfId="21157"/>
    <cellStyle name="Normal 66 4 4" xfId="16022"/>
    <cellStyle name="Normal 66 5" xfId="2801"/>
    <cellStyle name="Normal 66 5 2" xfId="5823"/>
    <cellStyle name="Normal 66 5 2 2" xfId="12131"/>
    <cellStyle name="Normal 66 5 2 2 2" xfId="24519"/>
    <cellStyle name="Normal 66 5 2 3" xfId="18253"/>
    <cellStyle name="Normal 66 5 3" xfId="8746"/>
    <cellStyle name="Normal 66 5 3 2" xfId="21158"/>
    <cellStyle name="Normal 66 5 4" xfId="16023"/>
    <cellStyle name="Normal 66 6" xfId="2802"/>
    <cellStyle name="Normal 66 6 2" xfId="5824"/>
    <cellStyle name="Normal 66 6 2 2" xfId="12132"/>
    <cellStyle name="Normal 66 6 2 2 2" xfId="24520"/>
    <cellStyle name="Normal 66 6 2 3" xfId="18254"/>
    <cellStyle name="Normal 66 6 3" xfId="8747"/>
    <cellStyle name="Normal 66 6 3 2" xfId="21159"/>
    <cellStyle name="Normal 66 6 4" xfId="16024"/>
    <cellStyle name="Normal 66 7" xfId="2803"/>
    <cellStyle name="Normal 66 7 2" xfId="5825"/>
    <cellStyle name="Normal 66 7 2 2" xfId="12133"/>
    <cellStyle name="Normal 66 7 2 2 2" xfId="24521"/>
    <cellStyle name="Normal 66 7 2 3" xfId="18255"/>
    <cellStyle name="Normal 66 7 3" xfId="8748"/>
    <cellStyle name="Normal 66 7 3 2" xfId="21160"/>
    <cellStyle name="Normal 66 7 4" xfId="16025"/>
    <cellStyle name="Normal 66 8" xfId="2804"/>
    <cellStyle name="Normal 66 8 2" xfId="5826"/>
    <cellStyle name="Normal 66 8 2 2" xfId="12134"/>
    <cellStyle name="Normal 66 8 2 2 2" xfId="24522"/>
    <cellStyle name="Normal 66 8 2 3" xfId="18256"/>
    <cellStyle name="Normal 66 8 3" xfId="8749"/>
    <cellStyle name="Normal 66 8 3 2" xfId="21161"/>
    <cellStyle name="Normal 66 8 4" xfId="16026"/>
    <cellStyle name="Normal 66 9" xfId="2805"/>
    <cellStyle name="Normal 66 9 2" xfId="5827"/>
    <cellStyle name="Normal 66 9 2 2" xfId="12135"/>
    <cellStyle name="Normal 66 9 2 2 2" xfId="24523"/>
    <cellStyle name="Normal 66 9 2 3" xfId="18257"/>
    <cellStyle name="Normal 66 9 3" xfId="8750"/>
    <cellStyle name="Normal 66 9 3 2" xfId="21162"/>
    <cellStyle name="Normal 66 9 4" xfId="16027"/>
    <cellStyle name="Normal 66_Alumina Prices" xfId="2806"/>
    <cellStyle name="Normal 67" xfId="2807"/>
    <cellStyle name="Normal 67 10" xfId="2808"/>
    <cellStyle name="Normal 67 10 2" xfId="5828"/>
    <cellStyle name="Normal 67 10 2 2" xfId="12136"/>
    <cellStyle name="Normal 67 10 2 2 2" xfId="24524"/>
    <cellStyle name="Normal 67 10 2 3" xfId="18258"/>
    <cellStyle name="Normal 67 10 3" xfId="8751"/>
    <cellStyle name="Normal 67 10 3 2" xfId="21163"/>
    <cellStyle name="Normal 67 10 4" xfId="16028"/>
    <cellStyle name="Normal 67 11" xfId="3784"/>
    <cellStyle name="Normal 67 11 2" xfId="28479"/>
    <cellStyle name="Normal 67 11 3" xfId="27803"/>
    <cellStyle name="Normal 67 12" xfId="27398"/>
    <cellStyle name="Normal 67 12 2" xfId="28217"/>
    <cellStyle name="Normal 67 13" xfId="27542"/>
    <cellStyle name="Normal 67 2" xfId="2809"/>
    <cellStyle name="Normal 67 2 2" xfId="5829"/>
    <cellStyle name="Normal 67 2 2 2" xfId="10273"/>
    <cellStyle name="Normal 67 2 2 2 2" xfId="22674"/>
    <cellStyle name="Normal 67 2 2 3" xfId="18259"/>
    <cellStyle name="Normal 67 2 3" xfId="10568"/>
    <cellStyle name="Normal 67 2 3 2" xfId="22969"/>
    <cellStyle name="Normal 67 2 4" xfId="8752"/>
    <cellStyle name="Normal 67 2 4 2" xfId="21164"/>
    <cellStyle name="Normal 67 2 5" xfId="16029"/>
    <cellStyle name="Normal 67 2_LNG &amp; LPG rework" xfId="30777"/>
    <cellStyle name="Normal 67 3" xfId="2810"/>
    <cellStyle name="Normal 67 3 2" xfId="5830"/>
    <cellStyle name="Normal 67 3 2 2" xfId="10364"/>
    <cellStyle name="Normal 67 3 2 2 2" xfId="22765"/>
    <cellStyle name="Normal 67 3 2 3" xfId="18260"/>
    <cellStyle name="Normal 67 3 3" xfId="10755"/>
    <cellStyle name="Normal 67 3 3 2" xfId="23156"/>
    <cellStyle name="Normal 67 3 4" xfId="8753"/>
    <cellStyle name="Normal 67 3 4 2" xfId="21165"/>
    <cellStyle name="Normal 67 3 5" xfId="16030"/>
    <cellStyle name="Normal 67 3_LNG &amp; LPG rework" xfId="30778"/>
    <cellStyle name="Normal 67 4" xfId="2811"/>
    <cellStyle name="Normal 67 4 2" xfId="5831"/>
    <cellStyle name="Normal 67 4 2 2" xfId="12137"/>
    <cellStyle name="Normal 67 4 2 2 2" xfId="24525"/>
    <cellStyle name="Normal 67 4 2 3" xfId="18261"/>
    <cellStyle name="Normal 67 4 3" xfId="8754"/>
    <cellStyle name="Normal 67 4 3 2" xfId="21166"/>
    <cellStyle name="Normal 67 4 4" xfId="16031"/>
    <cellStyle name="Normal 67 5" xfId="2812"/>
    <cellStyle name="Normal 67 5 2" xfId="5832"/>
    <cellStyle name="Normal 67 5 2 2" xfId="12138"/>
    <cellStyle name="Normal 67 5 2 2 2" xfId="24526"/>
    <cellStyle name="Normal 67 5 2 3" xfId="18262"/>
    <cellStyle name="Normal 67 5 3" xfId="8755"/>
    <cellStyle name="Normal 67 5 3 2" xfId="21167"/>
    <cellStyle name="Normal 67 5 4" xfId="16032"/>
    <cellStyle name="Normal 67 6" xfId="2813"/>
    <cellStyle name="Normal 67 6 2" xfId="5833"/>
    <cellStyle name="Normal 67 6 2 2" xfId="12139"/>
    <cellStyle name="Normal 67 6 2 2 2" xfId="24527"/>
    <cellStyle name="Normal 67 6 2 3" xfId="18263"/>
    <cellStyle name="Normal 67 6 3" xfId="8756"/>
    <cellStyle name="Normal 67 6 3 2" xfId="21168"/>
    <cellStyle name="Normal 67 6 4" xfId="16033"/>
    <cellStyle name="Normal 67 7" xfId="2814"/>
    <cellStyle name="Normal 67 7 2" xfId="5834"/>
    <cellStyle name="Normal 67 7 2 2" xfId="12140"/>
    <cellStyle name="Normal 67 7 2 2 2" xfId="24528"/>
    <cellStyle name="Normal 67 7 2 3" xfId="18264"/>
    <cellStyle name="Normal 67 7 3" xfId="8757"/>
    <cellStyle name="Normal 67 7 3 2" xfId="21169"/>
    <cellStyle name="Normal 67 7 4" xfId="16034"/>
    <cellStyle name="Normal 67 8" xfId="2815"/>
    <cellStyle name="Normal 67 8 2" xfId="5835"/>
    <cellStyle name="Normal 67 8 2 2" xfId="12141"/>
    <cellStyle name="Normal 67 8 2 2 2" xfId="24529"/>
    <cellStyle name="Normal 67 8 2 3" xfId="18265"/>
    <cellStyle name="Normal 67 8 3" xfId="8758"/>
    <cellStyle name="Normal 67 8 3 2" xfId="21170"/>
    <cellStyle name="Normal 67 8 4" xfId="16035"/>
    <cellStyle name="Normal 67 9" xfId="2816"/>
    <cellStyle name="Normal 67 9 2" xfId="5836"/>
    <cellStyle name="Normal 67 9 2 2" xfId="12142"/>
    <cellStyle name="Normal 67 9 2 2 2" xfId="24530"/>
    <cellStyle name="Normal 67 9 2 3" xfId="18266"/>
    <cellStyle name="Normal 67 9 3" xfId="8759"/>
    <cellStyle name="Normal 67 9 3 2" xfId="21171"/>
    <cellStyle name="Normal 67 9 4" xfId="16036"/>
    <cellStyle name="Normal 67_Alumina Prices" xfId="2817"/>
    <cellStyle name="Normal 68" xfId="2818"/>
    <cellStyle name="Normal 68 2" xfId="2819"/>
    <cellStyle name="Normal 68 3" xfId="3785"/>
    <cellStyle name="Normal 68 3 2" xfId="28480"/>
    <cellStyle name="Normal 68 3 3" xfId="27804"/>
    <cellStyle name="Normal 68 4" xfId="27399"/>
    <cellStyle name="Normal 68 4 2" xfId="28218"/>
    <cellStyle name="Normal 68 5" xfId="27543"/>
    <cellStyle name="Normal 68_Alumina Prices" xfId="2820"/>
    <cellStyle name="Normal 69" xfId="2821"/>
    <cellStyle name="Normal 69 2" xfId="2822"/>
    <cellStyle name="Normal 69 3" xfId="3786"/>
    <cellStyle name="Normal 69 3 2" xfId="28481"/>
    <cellStyle name="Normal 69 3 3" xfId="27805"/>
    <cellStyle name="Normal 69 4" xfId="27400"/>
    <cellStyle name="Normal 69 4 2" xfId="28219"/>
    <cellStyle name="Normal 69 5" xfId="27544"/>
    <cellStyle name="Normal 69_Alumina Prices" xfId="2823"/>
    <cellStyle name="Normal 7" xfId="38"/>
    <cellStyle name="Normal 7 2" xfId="1037"/>
    <cellStyle name="Normal 7 2 2" xfId="3788"/>
    <cellStyle name="Normal 7 2 2 2" xfId="28482"/>
    <cellStyle name="Normal 7 2 2 3" xfId="27806"/>
    <cellStyle name="Normal 7 2 3" xfId="25864"/>
    <cellStyle name="Normal 7 2 4" xfId="26291"/>
    <cellStyle name="Normal 7 2 5" xfId="28836"/>
    <cellStyle name="Normal 7 3" xfId="1038"/>
    <cellStyle name="Normal 7 3 2" xfId="3974"/>
    <cellStyle name="Normal 7 3 2 2" xfId="28648"/>
    <cellStyle name="Normal 7 3 2 3" xfId="27972"/>
    <cellStyle name="Normal 7 3 3" xfId="26311"/>
    <cellStyle name="Normal 7 4" xfId="1036"/>
    <cellStyle name="Normal 7 4 2" xfId="3923"/>
    <cellStyle name="Normal 7 4 2 2" xfId="28600"/>
    <cellStyle name="Normal 7 4 2 3" xfId="27924"/>
    <cellStyle name="Normal 7 4 3" xfId="25958"/>
    <cellStyle name="Normal 7 5" xfId="3787"/>
    <cellStyle name="Normal 7 5 2" xfId="26131"/>
    <cellStyle name="Normal 7 5 3" xfId="27401"/>
    <cellStyle name="Normal 7 6" xfId="3988"/>
    <cellStyle name="Normal 7 6 2" xfId="28656"/>
    <cellStyle name="Normal 7 6 3" xfId="27980"/>
    <cellStyle name="Normal 7 7" xfId="3985"/>
    <cellStyle name="Normal 7 7 2" xfId="28653"/>
    <cellStyle name="Normal 7 7 3" xfId="27977"/>
    <cellStyle name="Normal 7 8" xfId="845"/>
    <cellStyle name="Normal 7 9" xfId="25854"/>
    <cellStyle name="Normal 7_Alumina - Quantity and Value" xfId="4019"/>
    <cellStyle name="Normal 70" xfId="2824"/>
    <cellStyle name="Normal 70 10" xfId="3789"/>
    <cellStyle name="Normal 70 10 2" xfId="28483"/>
    <cellStyle name="Normal 70 10 3" xfId="27807"/>
    <cellStyle name="Normal 70 11" xfId="27402"/>
    <cellStyle name="Normal 70 11 2" xfId="28220"/>
    <cellStyle name="Normal 70 12" xfId="27545"/>
    <cellStyle name="Normal 70 2" xfId="2825"/>
    <cellStyle name="Normal 70 2 2" xfId="5837"/>
    <cellStyle name="Normal 70 2 2 2" xfId="10278"/>
    <cellStyle name="Normal 70 2 2 2 2" xfId="22679"/>
    <cellStyle name="Normal 70 2 2 3" xfId="18267"/>
    <cellStyle name="Normal 70 2 3" xfId="10573"/>
    <cellStyle name="Normal 70 2 3 2" xfId="22974"/>
    <cellStyle name="Normal 70 2 4" xfId="8760"/>
    <cellStyle name="Normal 70 2 4 2" xfId="21172"/>
    <cellStyle name="Normal 70 2 5" xfId="16037"/>
    <cellStyle name="Normal 70 2_LNG &amp; LPG rework" xfId="30779"/>
    <cellStyle name="Normal 70 3" xfId="2826"/>
    <cellStyle name="Normal 70 3 2" xfId="5838"/>
    <cellStyle name="Normal 70 3 2 2" xfId="10369"/>
    <cellStyle name="Normal 70 3 2 2 2" xfId="22770"/>
    <cellStyle name="Normal 70 3 2 3" xfId="18268"/>
    <cellStyle name="Normal 70 3 3" xfId="10760"/>
    <cellStyle name="Normal 70 3 3 2" xfId="23161"/>
    <cellStyle name="Normal 70 3 4" xfId="8761"/>
    <cellStyle name="Normal 70 3 4 2" xfId="21173"/>
    <cellStyle name="Normal 70 3 5" xfId="16038"/>
    <cellStyle name="Normal 70 3_LNG &amp; LPG rework" xfId="30780"/>
    <cellStyle name="Normal 70 4" xfId="2827"/>
    <cellStyle name="Normal 70 4 2" xfId="5839"/>
    <cellStyle name="Normal 70 4 2 2" xfId="12143"/>
    <cellStyle name="Normal 70 4 2 2 2" xfId="24531"/>
    <cellStyle name="Normal 70 4 2 3" xfId="18269"/>
    <cellStyle name="Normal 70 4 3" xfId="8762"/>
    <cellStyle name="Normal 70 4 3 2" xfId="21174"/>
    <cellStyle name="Normal 70 4 4" xfId="16039"/>
    <cellStyle name="Normal 70 5" xfId="2828"/>
    <cellStyle name="Normal 70 5 2" xfId="5840"/>
    <cellStyle name="Normal 70 5 2 2" xfId="12144"/>
    <cellStyle name="Normal 70 5 2 2 2" xfId="24532"/>
    <cellStyle name="Normal 70 5 2 3" xfId="18270"/>
    <cellStyle name="Normal 70 5 3" xfId="8763"/>
    <cellStyle name="Normal 70 5 3 2" xfId="21175"/>
    <cellStyle name="Normal 70 5 4" xfId="16040"/>
    <cellStyle name="Normal 70 6" xfId="2829"/>
    <cellStyle name="Normal 70 6 2" xfId="5841"/>
    <cellStyle name="Normal 70 6 2 2" xfId="12145"/>
    <cellStyle name="Normal 70 6 2 2 2" xfId="24533"/>
    <cellStyle name="Normal 70 6 2 3" xfId="18271"/>
    <cellStyle name="Normal 70 6 3" xfId="8764"/>
    <cellStyle name="Normal 70 6 3 2" xfId="21176"/>
    <cellStyle name="Normal 70 6 4" xfId="16041"/>
    <cellStyle name="Normal 70 7" xfId="2830"/>
    <cellStyle name="Normal 70 7 2" xfId="5842"/>
    <cellStyle name="Normal 70 7 2 2" xfId="12146"/>
    <cellStyle name="Normal 70 7 2 2 2" xfId="24534"/>
    <cellStyle name="Normal 70 7 2 3" xfId="18272"/>
    <cellStyle name="Normal 70 7 3" xfId="8765"/>
    <cellStyle name="Normal 70 7 3 2" xfId="21177"/>
    <cellStyle name="Normal 70 7 4" xfId="16042"/>
    <cellStyle name="Normal 70 8" xfId="2831"/>
    <cellStyle name="Normal 70 8 2" xfId="5843"/>
    <cellStyle name="Normal 70 8 2 2" xfId="12147"/>
    <cellStyle name="Normal 70 8 2 2 2" xfId="24535"/>
    <cellStyle name="Normal 70 8 2 3" xfId="18273"/>
    <cellStyle name="Normal 70 8 3" xfId="8766"/>
    <cellStyle name="Normal 70 8 3 2" xfId="21178"/>
    <cellStyle name="Normal 70 8 4" xfId="16043"/>
    <cellStyle name="Normal 70 9" xfId="2832"/>
    <cellStyle name="Normal 70 9 2" xfId="5844"/>
    <cellStyle name="Normal 70 9 2 2" xfId="12148"/>
    <cellStyle name="Normal 70 9 2 2 2" xfId="24536"/>
    <cellStyle name="Normal 70 9 2 3" xfId="18274"/>
    <cellStyle name="Normal 70 9 3" xfId="8767"/>
    <cellStyle name="Normal 70 9 3 2" xfId="21179"/>
    <cellStyle name="Normal 70 9 4" xfId="16044"/>
    <cellStyle name="Normal 70_Alumina Prices" xfId="2833"/>
    <cellStyle name="Normal 71" xfId="2834"/>
    <cellStyle name="Normal 71 2" xfId="3475"/>
    <cellStyle name="Normal 71 2 2" xfId="3933"/>
    <cellStyle name="Normal 71 2 2 2" xfId="28610"/>
    <cellStyle name="Normal 71 2 2 3" xfId="27934"/>
    <cellStyle name="Normal 71 2 3" xfId="25994"/>
    <cellStyle name="Normal 71 3" xfId="3790"/>
    <cellStyle name="Normal 71 3 2" xfId="27404"/>
    <cellStyle name="Normal 71 4" xfId="25911"/>
    <cellStyle name="Normal 71 5" xfId="27403"/>
    <cellStyle name="Normal 71_LNG &amp; LPG rework" xfId="30781"/>
    <cellStyle name="Normal 72" xfId="2835"/>
    <cellStyle name="Normal 72 10" xfId="27405"/>
    <cellStyle name="Normal 72 10 2" xfId="28221"/>
    <cellStyle name="Normal 72 11" xfId="27546"/>
    <cellStyle name="Normal 72 2" xfId="2836"/>
    <cellStyle name="Normal 72 2 2" xfId="5845"/>
    <cellStyle name="Normal 72 2 2 2" xfId="10283"/>
    <cellStyle name="Normal 72 2 2 2 2" xfId="22684"/>
    <cellStyle name="Normal 72 2 2 3" xfId="18275"/>
    <cellStyle name="Normal 72 2 3" xfId="10578"/>
    <cellStyle name="Normal 72 2 3 2" xfId="22979"/>
    <cellStyle name="Normal 72 2 4" xfId="8768"/>
    <cellStyle name="Normal 72 2 4 2" xfId="21180"/>
    <cellStyle name="Normal 72 2 5" xfId="16045"/>
    <cellStyle name="Normal 72 2_LNG &amp; LPG rework" xfId="30782"/>
    <cellStyle name="Normal 72 3" xfId="2837"/>
    <cellStyle name="Normal 72 3 2" xfId="5846"/>
    <cellStyle name="Normal 72 3 2 2" xfId="10374"/>
    <cellStyle name="Normal 72 3 2 2 2" xfId="22775"/>
    <cellStyle name="Normal 72 3 2 3" xfId="18276"/>
    <cellStyle name="Normal 72 3 3" xfId="10765"/>
    <cellStyle name="Normal 72 3 3 2" xfId="23166"/>
    <cellStyle name="Normal 72 3 4" xfId="8769"/>
    <cellStyle name="Normal 72 3 4 2" xfId="21181"/>
    <cellStyle name="Normal 72 3 5" xfId="16046"/>
    <cellStyle name="Normal 72 3_LNG &amp; LPG rework" xfId="30783"/>
    <cellStyle name="Normal 72 4" xfId="2838"/>
    <cellStyle name="Normal 72 4 2" xfId="5847"/>
    <cellStyle name="Normal 72 4 2 2" xfId="12149"/>
    <cellStyle name="Normal 72 4 2 2 2" xfId="24537"/>
    <cellStyle name="Normal 72 4 2 3" xfId="18277"/>
    <cellStyle name="Normal 72 4 3" xfId="8770"/>
    <cellStyle name="Normal 72 4 3 2" xfId="21182"/>
    <cellStyle name="Normal 72 4 4" xfId="16047"/>
    <cellStyle name="Normal 72 5" xfId="2839"/>
    <cellStyle name="Normal 72 5 2" xfId="5848"/>
    <cellStyle name="Normal 72 5 2 2" xfId="12150"/>
    <cellStyle name="Normal 72 5 2 2 2" xfId="24538"/>
    <cellStyle name="Normal 72 5 2 3" xfId="18278"/>
    <cellStyle name="Normal 72 5 3" xfId="8771"/>
    <cellStyle name="Normal 72 5 3 2" xfId="21183"/>
    <cellStyle name="Normal 72 5 4" xfId="16048"/>
    <cellStyle name="Normal 72 6" xfId="2840"/>
    <cellStyle name="Normal 72 6 2" xfId="5849"/>
    <cellStyle name="Normal 72 6 2 2" xfId="12151"/>
    <cellStyle name="Normal 72 6 2 2 2" xfId="24539"/>
    <cellStyle name="Normal 72 6 2 3" xfId="18279"/>
    <cellStyle name="Normal 72 6 3" xfId="8772"/>
    <cellStyle name="Normal 72 6 3 2" xfId="21184"/>
    <cellStyle name="Normal 72 6 4" xfId="16049"/>
    <cellStyle name="Normal 72 7" xfId="2841"/>
    <cellStyle name="Normal 72 7 2" xfId="5850"/>
    <cellStyle name="Normal 72 7 2 2" xfId="12152"/>
    <cellStyle name="Normal 72 7 2 2 2" xfId="24540"/>
    <cellStyle name="Normal 72 7 2 3" xfId="18280"/>
    <cellStyle name="Normal 72 7 3" xfId="8773"/>
    <cellStyle name="Normal 72 7 3 2" xfId="21185"/>
    <cellStyle name="Normal 72 7 4" xfId="16050"/>
    <cellStyle name="Normal 72 8" xfId="2842"/>
    <cellStyle name="Normal 72 8 2" xfId="5851"/>
    <cellStyle name="Normal 72 8 2 2" xfId="12153"/>
    <cellStyle name="Normal 72 8 2 2 2" xfId="24541"/>
    <cellStyle name="Normal 72 8 2 3" xfId="18281"/>
    <cellStyle name="Normal 72 8 3" xfId="8774"/>
    <cellStyle name="Normal 72 8 3 2" xfId="21186"/>
    <cellStyle name="Normal 72 8 4" xfId="16051"/>
    <cellStyle name="Normal 72 9" xfId="3791"/>
    <cellStyle name="Normal 72 9 2" xfId="28484"/>
    <cellStyle name="Normal 72 9 3" xfId="27808"/>
    <cellStyle name="Normal 72_Alumina Prices" xfId="2843"/>
    <cellStyle name="Normal 73" xfId="2844"/>
    <cellStyle name="Normal 73 10" xfId="27406"/>
    <cellStyle name="Normal 73 10 2" xfId="28222"/>
    <cellStyle name="Normal 73 11" xfId="27547"/>
    <cellStyle name="Normal 73 2" xfId="2845"/>
    <cellStyle name="Normal 73 2 2" xfId="5852"/>
    <cellStyle name="Normal 73 2 2 2" xfId="10285"/>
    <cellStyle name="Normal 73 2 2 2 2" xfId="22686"/>
    <cellStyle name="Normal 73 2 2 3" xfId="18282"/>
    <cellStyle name="Normal 73 2 3" xfId="10580"/>
    <cellStyle name="Normal 73 2 3 2" xfId="22981"/>
    <cellStyle name="Normal 73 2 4" xfId="8775"/>
    <cellStyle name="Normal 73 2 4 2" xfId="21187"/>
    <cellStyle name="Normal 73 2 5" xfId="16052"/>
    <cellStyle name="Normal 73 2_LNG &amp; LPG rework" xfId="30784"/>
    <cellStyle name="Normal 73 3" xfId="2846"/>
    <cellStyle name="Normal 73 3 2" xfId="5853"/>
    <cellStyle name="Normal 73 3 2 2" xfId="10376"/>
    <cellStyle name="Normal 73 3 2 2 2" xfId="22777"/>
    <cellStyle name="Normal 73 3 2 3" xfId="18283"/>
    <cellStyle name="Normal 73 3 3" xfId="10767"/>
    <cellStyle name="Normal 73 3 3 2" xfId="23168"/>
    <cellStyle name="Normal 73 3 4" xfId="8776"/>
    <cellStyle name="Normal 73 3 4 2" xfId="21188"/>
    <cellStyle name="Normal 73 3 5" xfId="16053"/>
    <cellStyle name="Normal 73 3_LNG &amp; LPG rework" xfId="30785"/>
    <cellStyle name="Normal 73 4" xfId="2847"/>
    <cellStyle name="Normal 73 4 2" xfId="5854"/>
    <cellStyle name="Normal 73 4 2 2" xfId="12154"/>
    <cellStyle name="Normal 73 4 2 2 2" xfId="24542"/>
    <cellStyle name="Normal 73 4 2 3" xfId="18284"/>
    <cellStyle name="Normal 73 4 3" xfId="8777"/>
    <cellStyle name="Normal 73 4 3 2" xfId="21189"/>
    <cellStyle name="Normal 73 4 4" xfId="16054"/>
    <cellStyle name="Normal 73 5" xfId="2848"/>
    <cellStyle name="Normal 73 5 2" xfId="5855"/>
    <cellStyle name="Normal 73 5 2 2" xfId="12155"/>
    <cellStyle name="Normal 73 5 2 2 2" xfId="24543"/>
    <cellStyle name="Normal 73 5 2 3" xfId="18285"/>
    <cellStyle name="Normal 73 5 3" xfId="8778"/>
    <cellStyle name="Normal 73 5 3 2" xfId="21190"/>
    <cellStyle name="Normal 73 5 4" xfId="16055"/>
    <cellStyle name="Normal 73 6" xfId="2849"/>
    <cellStyle name="Normal 73 6 2" xfId="5856"/>
    <cellStyle name="Normal 73 6 2 2" xfId="12156"/>
    <cellStyle name="Normal 73 6 2 2 2" xfId="24544"/>
    <cellStyle name="Normal 73 6 2 3" xfId="18286"/>
    <cellStyle name="Normal 73 6 3" xfId="8779"/>
    <cellStyle name="Normal 73 6 3 2" xfId="21191"/>
    <cellStyle name="Normal 73 6 4" xfId="16056"/>
    <cellStyle name="Normal 73 7" xfId="2850"/>
    <cellStyle name="Normal 73 7 2" xfId="5857"/>
    <cellStyle name="Normal 73 7 2 2" xfId="12157"/>
    <cellStyle name="Normal 73 7 2 2 2" xfId="24545"/>
    <cellStyle name="Normal 73 7 2 3" xfId="18287"/>
    <cellStyle name="Normal 73 7 3" xfId="8780"/>
    <cellStyle name="Normal 73 7 3 2" xfId="21192"/>
    <cellStyle name="Normal 73 7 4" xfId="16057"/>
    <cellStyle name="Normal 73 8" xfId="2851"/>
    <cellStyle name="Normal 73 8 2" xfId="5858"/>
    <cellStyle name="Normal 73 8 2 2" xfId="12158"/>
    <cellStyle name="Normal 73 8 2 2 2" xfId="24546"/>
    <cellStyle name="Normal 73 8 2 3" xfId="18288"/>
    <cellStyle name="Normal 73 8 3" xfId="8781"/>
    <cellStyle name="Normal 73 8 3 2" xfId="21193"/>
    <cellStyle name="Normal 73 8 4" xfId="16058"/>
    <cellStyle name="Normal 73 9" xfId="3792"/>
    <cellStyle name="Normal 73 9 2" xfId="28485"/>
    <cellStyle name="Normal 73 9 3" xfId="27809"/>
    <cellStyle name="Normal 73_Alumina Prices" xfId="2852"/>
    <cellStyle name="Normal 74" xfId="2853"/>
    <cellStyle name="Normal 74 10" xfId="27407"/>
    <cellStyle name="Normal 74 10 2" xfId="28223"/>
    <cellStyle name="Normal 74 11" xfId="27548"/>
    <cellStyle name="Normal 74 2" xfId="2854"/>
    <cellStyle name="Normal 74 2 2" xfId="5859"/>
    <cellStyle name="Normal 74 2 2 2" xfId="10290"/>
    <cellStyle name="Normal 74 2 2 2 2" xfId="22691"/>
    <cellStyle name="Normal 74 2 2 3" xfId="18289"/>
    <cellStyle name="Normal 74 2 3" xfId="10585"/>
    <cellStyle name="Normal 74 2 3 2" xfId="22986"/>
    <cellStyle name="Normal 74 2 4" xfId="8782"/>
    <cellStyle name="Normal 74 2 4 2" xfId="21194"/>
    <cellStyle name="Normal 74 2 5" xfId="16059"/>
    <cellStyle name="Normal 74 2_LNG &amp; LPG rework" xfId="30786"/>
    <cellStyle name="Normal 74 3" xfId="2855"/>
    <cellStyle name="Normal 74 3 2" xfId="5860"/>
    <cellStyle name="Normal 74 3 2 2" xfId="10381"/>
    <cellStyle name="Normal 74 3 2 2 2" xfId="22782"/>
    <cellStyle name="Normal 74 3 2 3" xfId="18290"/>
    <cellStyle name="Normal 74 3 3" xfId="10772"/>
    <cellStyle name="Normal 74 3 3 2" xfId="23173"/>
    <cellStyle name="Normal 74 3 4" xfId="8783"/>
    <cellStyle name="Normal 74 3 4 2" xfId="21195"/>
    <cellStyle name="Normal 74 3 5" xfId="16060"/>
    <cellStyle name="Normal 74 3_LNG &amp; LPG rework" xfId="30787"/>
    <cellStyle name="Normal 74 4" xfId="2856"/>
    <cellStyle name="Normal 74 4 2" xfId="5861"/>
    <cellStyle name="Normal 74 4 2 2" xfId="12159"/>
    <cellStyle name="Normal 74 4 2 2 2" xfId="24547"/>
    <cellStyle name="Normal 74 4 2 3" xfId="18291"/>
    <cellStyle name="Normal 74 4 3" xfId="8784"/>
    <cellStyle name="Normal 74 4 3 2" xfId="21196"/>
    <cellStyle name="Normal 74 4 4" xfId="16061"/>
    <cellStyle name="Normal 74 5" xfId="2857"/>
    <cellStyle name="Normal 74 5 2" xfId="5862"/>
    <cellStyle name="Normal 74 5 2 2" xfId="12160"/>
    <cellStyle name="Normal 74 5 2 2 2" xfId="24548"/>
    <cellStyle name="Normal 74 5 2 3" xfId="18292"/>
    <cellStyle name="Normal 74 5 3" xfId="8785"/>
    <cellStyle name="Normal 74 5 3 2" xfId="21197"/>
    <cellStyle name="Normal 74 5 4" xfId="16062"/>
    <cellStyle name="Normal 74 6" xfId="2858"/>
    <cellStyle name="Normal 74 6 2" xfId="5863"/>
    <cellStyle name="Normal 74 6 2 2" xfId="12161"/>
    <cellStyle name="Normal 74 6 2 2 2" xfId="24549"/>
    <cellStyle name="Normal 74 6 2 3" xfId="18293"/>
    <cellStyle name="Normal 74 6 3" xfId="8786"/>
    <cellStyle name="Normal 74 6 3 2" xfId="21198"/>
    <cellStyle name="Normal 74 6 4" xfId="16063"/>
    <cellStyle name="Normal 74 7" xfId="2859"/>
    <cellStyle name="Normal 74 7 2" xfId="5864"/>
    <cellStyle name="Normal 74 7 2 2" xfId="12162"/>
    <cellStyle name="Normal 74 7 2 2 2" xfId="24550"/>
    <cellStyle name="Normal 74 7 2 3" xfId="18294"/>
    <cellStyle name="Normal 74 7 3" xfId="8787"/>
    <cellStyle name="Normal 74 7 3 2" xfId="21199"/>
    <cellStyle name="Normal 74 7 4" xfId="16064"/>
    <cellStyle name="Normal 74 8" xfId="2860"/>
    <cellStyle name="Normal 74 8 2" xfId="5865"/>
    <cellStyle name="Normal 74 8 2 2" xfId="12163"/>
    <cellStyle name="Normal 74 8 2 2 2" xfId="24551"/>
    <cellStyle name="Normal 74 8 2 3" xfId="18295"/>
    <cellStyle name="Normal 74 8 3" xfId="8788"/>
    <cellStyle name="Normal 74 8 3 2" xfId="21200"/>
    <cellStyle name="Normal 74 8 4" xfId="16065"/>
    <cellStyle name="Normal 74 9" xfId="3793"/>
    <cellStyle name="Normal 74 9 2" xfId="28486"/>
    <cellStyle name="Normal 74 9 3" xfId="27810"/>
    <cellStyle name="Normal 74_Alumina Prices" xfId="2861"/>
    <cellStyle name="Normal 75" xfId="2862"/>
    <cellStyle name="Normal 75 10" xfId="27408"/>
    <cellStyle name="Normal 75 10 2" xfId="28224"/>
    <cellStyle name="Normal 75 11" xfId="27549"/>
    <cellStyle name="Normal 75 2" xfId="2863"/>
    <cellStyle name="Normal 75 2 2" xfId="5866"/>
    <cellStyle name="Normal 75 2 2 2" xfId="10284"/>
    <cellStyle name="Normal 75 2 2 2 2" xfId="22685"/>
    <cellStyle name="Normal 75 2 2 3" xfId="18296"/>
    <cellStyle name="Normal 75 2 3" xfId="10579"/>
    <cellStyle name="Normal 75 2 3 2" xfId="22980"/>
    <cellStyle name="Normal 75 2 4" xfId="8789"/>
    <cellStyle name="Normal 75 2 4 2" xfId="21201"/>
    <cellStyle name="Normal 75 2 5" xfId="16066"/>
    <cellStyle name="Normal 75 2_LNG &amp; LPG rework" xfId="30788"/>
    <cellStyle name="Normal 75 3" xfId="2864"/>
    <cellStyle name="Normal 75 3 2" xfId="5867"/>
    <cellStyle name="Normal 75 3 2 2" xfId="10375"/>
    <cellStyle name="Normal 75 3 2 2 2" xfId="22776"/>
    <cellStyle name="Normal 75 3 2 3" xfId="18297"/>
    <cellStyle name="Normal 75 3 3" xfId="10766"/>
    <cellStyle name="Normal 75 3 3 2" xfId="23167"/>
    <cellStyle name="Normal 75 3 4" xfId="8790"/>
    <cellStyle name="Normal 75 3 4 2" xfId="21202"/>
    <cellStyle name="Normal 75 3 5" xfId="16067"/>
    <cellStyle name="Normal 75 3_LNG &amp; LPG rework" xfId="30789"/>
    <cellStyle name="Normal 75 4" xfId="2865"/>
    <cellStyle name="Normal 75 4 2" xfId="5868"/>
    <cellStyle name="Normal 75 4 2 2" xfId="12164"/>
    <cellStyle name="Normal 75 4 2 2 2" xfId="24552"/>
    <cellStyle name="Normal 75 4 2 3" xfId="18298"/>
    <cellStyle name="Normal 75 4 3" xfId="8791"/>
    <cellStyle name="Normal 75 4 3 2" xfId="21203"/>
    <cellStyle name="Normal 75 4 4" xfId="16068"/>
    <cellStyle name="Normal 75 5" xfId="2866"/>
    <cellStyle name="Normal 75 5 2" xfId="5869"/>
    <cellStyle name="Normal 75 5 2 2" xfId="12165"/>
    <cellStyle name="Normal 75 5 2 2 2" xfId="24553"/>
    <cellStyle name="Normal 75 5 2 3" xfId="18299"/>
    <cellStyle name="Normal 75 5 3" xfId="8792"/>
    <cellStyle name="Normal 75 5 3 2" xfId="21204"/>
    <cellStyle name="Normal 75 5 4" xfId="16069"/>
    <cellStyle name="Normal 75 6" xfId="2867"/>
    <cellStyle name="Normal 75 6 2" xfId="5870"/>
    <cellStyle name="Normal 75 6 2 2" xfId="12166"/>
    <cellStyle name="Normal 75 6 2 2 2" xfId="24554"/>
    <cellStyle name="Normal 75 6 2 3" xfId="18300"/>
    <cellStyle name="Normal 75 6 3" xfId="8793"/>
    <cellStyle name="Normal 75 6 3 2" xfId="21205"/>
    <cellStyle name="Normal 75 6 4" xfId="16070"/>
    <cellStyle name="Normal 75 7" xfId="2868"/>
    <cellStyle name="Normal 75 7 2" xfId="5871"/>
    <cellStyle name="Normal 75 7 2 2" xfId="12167"/>
    <cellStyle name="Normal 75 7 2 2 2" xfId="24555"/>
    <cellStyle name="Normal 75 7 2 3" xfId="18301"/>
    <cellStyle name="Normal 75 7 3" xfId="8794"/>
    <cellStyle name="Normal 75 7 3 2" xfId="21206"/>
    <cellStyle name="Normal 75 7 4" xfId="16071"/>
    <cellStyle name="Normal 75 8" xfId="2869"/>
    <cellStyle name="Normal 75 8 2" xfId="5872"/>
    <cellStyle name="Normal 75 8 2 2" xfId="12168"/>
    <cellStyle name="Normal 75 8 2 2 2" xfId="24556"/>
    <cellStyle name="Normal 75 8 2 3" xfId="18302"/>
    <cellStyle name="Normal 75 8 3" xfId="8795"/>
    <cellStyle name="Normal 75 8 3 2" xfId="21207"/>
    <cellStyle name="Normal 75 8 4" xfId="16072"/>
    <cellStyle name="Normal 75 9" xfId="3794"/>
    <cellStyle name="Normal 75 9 2" xfId="28487"/>
    <cellStyle name="Normal 75 9 3" xfId="27811"/>
    <cellStyle name="Normal 75_Alumina Prices" xfId="2870"/>
    <cellStyle name="Normal 76" xfId="2871"/>
    <cellStyle name="Normal 76 10" xfId="27550"/>
    <cellStyle name="Normal 76 2" xfId="2872"/>
    <cellStyle name="Normal 76 2 2" xfId="5873"/>
    <cellStyle name="Normal 76 2 2 2" xfId="10291"/>
    <cellStyle name="Normal 76 2 2 2 2" xfId="22692"/>
    <cellStyle name="Normal 76 2 2 3" xfId="18303"/>
    <cellStyle name="Normal 76 2 3" xfId="10586"/>
    <cellStyle name="Normal 76 2 3 2" xfId="22987"/>
    <cellStyle name="Normal 76 2 4" xfId="8796"/>
    <cellStyle name="Normal 76 2 4 2" xfId="21208"/>
    <cellStyle name="Normal 76 2 5" xfId="16073"/>
    <cellStyle name="Normal 76 2_LNG &amp; LPG rework" xfId="30790"/>
    <cellStyle name="Normal 76 3" xfId="2873"/>
    <cellStyle name="Normal 76 3 2" xfId="5874"/>
    <cellStyle name="Normal 76 3 2 2" xfId="10382"/>
    <cellStyle name="Normal 76 3 2 2 2" xfId="22783"/>
    <cellStyle name="Normal 76 3 2 3" xfId="18304"/>
    <cellStyle name="Normal 76 3 3" xfId="10773"/>
    <cellStyle name="Normal 76 3 3 2" xfId="23174"/>
    <cellStyle name="Normal 76 3 4" xfId="8797"/>
    <cellStyle name="Normal 76 3 4 2" xfId="21209"/>
    <cellStyle name="Normal 76 3 5" xfId="16074"/>
    <cellStyle name="Normal 76 3_LNG &amp; LPG rework" xfId="30791"/>
    <cellStyle name="Normal 76 4" xfId="2874"/>
    <cellStyle name="Normal 76 4 2" xfId="5875"/>
    <cellStyle name="Normal 76 4 2 2" xfId="12169"/>
    <cellStyle name="Normal 76 4 2 2 2" xfId="24557"/>
    <cellStyle name="Normal 76 4 2 3" xfId="18305"/>
    <cellStyle name="Normal 76 4 3" xfId="8798"/>
    <cellStyle name="Normal 76 4 3 2" xfId="21210"/>
    <cellStyle name="Normal 76 4 4" xfId="16075"/>
    <cellStyle name="Normal 76 5" xfId="2875"/>
    <cellStyle name="Normal 76 5 2" xfId="5876"/>
    <cellStyle name="Normal 76 5 2 2" xfId="12170"/>
    <cellStyle name="Normal 76 5 2 2 2" xfId="24558"/>
    <cellStyle name="Normal 76 5 2 3" xfId="18306"/>
    <cellStyle name="Normal 76 5 3" xfId="8799"/>
    <cellStyle name="Normal 76 5 3 2" xfId="21211"/>
    <cellStyle name="Normal 76 5 4" xfId="16076"/>
    <cellStyle name="Normal 76 6" xfId="2876"/>
    <cellStyle name="Normal 76 6 2" xfId="5877"/>
    <cellStyle name="Normal 76 6 2 2" xfId="12171"/>
    <cellStyle name="Normal 76 6 2 2 2" xfId="24559"/>
    <cellStyle name="Normal 76 6 2 3" xfId="18307"/>
    <cellStyle name="Normal 76 6 3" xfId="8800"/>
    <cellStyle name="Normal 76 6 3 2" xfId="21212"/>
    <cellStyle name="Normal 76 6 4" xfId="16077"/>
    <cellStyle name="Normal 76 7" xfId="2877"/>
    <cellStyle name="Normal 76 7 2" xfId="5878"/>
    <cellStyle name="Normal 76 7 2 2" xfId="12172"/>
    <cellStyle name="Normal 76 7 2 2 2" xfId="24560"/>
    <cellStyle name="Normal 76 7 2 3" xfId="18308"/>
    <cellStyle name="Normal 76 7 3" xfId="8801"/>
    <cellStyle name="Normal 76 7 3 2" xfId="21213"/>
    <cellStyle name="Normal 76 7 4" xfId="16078"/>
    <cellStyle name="Normal 76 8" xfId="3795"/>
    <cellStyle name="Normal 76 8 2" xfId="27410"/>
    <cellStyle name="Normal 76 8 2 2" xfId="28488"/>
    <cellStyle name="Normal 76 8 3" xfId="27812"/>
    <cellStyle name="Normal 76 9" xfId="27409"/>
    <cellStyle name="Normal 76 9 2" xfId="28225"/>
    <cellStyle name="Normal 76_Alumina Prices" xfId="2878"/>
    <cellStyle name="Normal 77" xfId="2879"/>
    <cellStyle name="Normal 77 10" xfId="27551"/>
    <cellStyle name="Normal 77 2" xfId="2880"/>
    <cellStyle name="Normal 77 2 2" xfId="5879"/>
    <cellStyle name="Normal 77 2 2 2" xfId="10293"/>
    <cellStyle name="Normal 77 2 2 2 2" xfId="22694"/>
    <cellStyle name="Normal 77 2 2 3" xfId="18309"/>
    <cellStyle name="Normal 77 2 3" xfId="10672"/>
    <cellStyle name="Normal 77 2 3 2" xfId="23073"/>
    <cellStyle name="Normal 77 2 4" xfId="8802"/>
    <cellStyle name="Normal 77 2 4 2" xfId="21214"/>
    <cellStyle name="Normal 77 2 5" xfId="16079"/>
    <cellStyle name="Normal 77 2_LNG &amp; LPG rework" xfId="30792"/>
    <cellStyle name="Normal 77 3" xfId="2881"/>
    <cellStyle name="Normal 77 3 2" xfId="5880"/>
    <cellStyle name="Normal 77 3 2 2" xfId="10468"/>
    <cellStyle name="Normal 77 3 2 2 2" xfId="22869"/>
    <cellStyle name="Normal 77 3 2 3" xfId="18310"/>
    <cellStyle name="Normal 77 3 3" xfId="10861"/>
    <cellStyle name="Normal 77 3 3 2" xfId="23262"/>
    <cellStyle name="Normal 77 3 4" xfId="8803"/>
    <cellStyle name="Normal 77 3 4 2" xfId="21215"/>
    <cellStyle name="Normal 77 3 5" xfId="16080"/>
    <cellStyle name="Normal 77 3_LNG &amp; LPG rework" xfId="30793"/>
    <cellStyle name="Normal 77 4" xfId="3796"/>
    <cellStyle name="Normal 77 4 2" xfId="10209"/>
    <cellStyle name="Normal 77 4 2 2" xfId="22610"/>
    <cellStyle name="Normal 77 4 3" xfId="28489"/>
    <cellStyle name="Normal 77 4 4" xfId="27813"/>
    <cellStyle name="Normal 77 5" xfId="10492"/>
    <cellStyle name="Normal 77 5 2" xfId="22893"/>
    <cellStyle name="Normal 77 6" xfId="26019"/>
    <cellStyle name="Normal 77 7" xfId="27412"/>
    <cellStyle name="Normal 77 7 2" xfId="28226"/>
    <cellStyle name="Normal 77 8" xfId="27413"/>
    <cellStyle name="Normal 77 9" xfId="27411"/>
    <cellStyle name="Normal 77_Copper Lead Zinc Prices" xfId="2882"/>
    <cellStyle name="Normal 78" xfId="2883"/>
    <cellStyle name="Normal 78 2" xfId="2884"/>
    <cellStyle name="Normal 78 2 2" xfId="5882"/>
    <cellStyle name="Normal 78 2 2 2" xfId="10295"/>
    <cellStyle name="Normal 78 2 2 2 2" xfId="22696"/>
    <cellStyle name="Normal 78 2 2 3" xfId="18312"/>
    <cellStyle name="Normal 78 2 3" xfId="10674"/>
    <cellStyle name="Normal 78 2 3 2" xfId="23075"/>
    <cellStyle name="Normal 78 2 4" xfId="8805"/>
    <cellStyle name="Normal 78 2 4 2" xfId="21217"/>
    <cellStyle name="Normal 78 2 5" xfId="16082"/>
    <cellStyle name="Normal 78 2_LNG &amp; LPG rework" xfId="30794"/>
    <cellStyle name="Normal 78 3" xfId="2885"/>
    <cellStyle name="Normal 78 3 2" xfId="5883"/>
    <cellStyle name="Normal 78 3 2 2" xfId="10470"/>
    <cellStyle name="Normal 78 3 2 2 2" xfId="22871"/>
    <cellStyle name="Normal 78 3 2 3" xfId="18313"/>
    <cellStyle name="Normal 78 3 3" xfId="10863"/>
    <cellStyle name="Normal 78 3 3 2" xfId="23264"/>
    <cellStyle name="Normal 78 3 4" xfId="8806"/>
    <cellStyle name="Normal 78 3 4 2" xfId="21218"/>
    <cellStyle name="Normal 78 3 5" xfId="16083"/>
    <cellStyle name="Normal 78 3_LNG &amp; LPG rework" xfId="30795"/>
    <cellStyle name="Normal 78 4" xfId="5881"/>
    <cellStyle name="Normal 78 4 2" xfId="10211"/>
    <cellStyle name="Normal 78 4 2 2" xfId="22612"/>
    <cellStyle name="Normal 78 4 3" xfId="18311"/>
    <cellStyle name="Normal 78 5" xfId="10494"/>
    <cellStyle name="Normal 78 5 2" xfId="22895"/>
    <cellStyle name="Normal 78 6" xfId="8804"/>
    <cellStyle name="Normal 78 6 2" xfId="21216"/>
    <cellStyle name="Normal 78 7" xfId="16081"/>
    <cellStyle name="Normal 78 8" xfId="27415"/>
    <cellStyle name="Normal 78 9" xfId="27414"/>
    <cellStyle name="Normal 78_Copper Lead Zinc Prices" xfId="2886"/>
    <cellStyle name="Normal 79" xfId="2887"/>
    <cellStyle name="Normal 79 2" xfId="2888"/>
    <cellStyle name="Normal 79 2 2" xfId="3797"/>
    <cellStyle name="Normal 79 2 2 2" xfId="28490"/>
    <cellStyle name="Normal 79 2 2 3" xfId="27814"/>
    <cellStyle name="Normal 79 2 3" xfId="25995"/>
    <cellStyle name="Normal 79 3" xfId="5884"/>
    <cellStyle name="Normal 79 3 2" xfId="12173"/>
    <cellStyle name="Normal 79 3 2 2" xfId="24561"/>
    <cellStyle name="Normal 79 3 3" xfId="18314"/>
    <cellStyle name="Normal 79 3 4" xfId="27417"/>
    <cellStyle name="Normal 79 4" xfId="8807"/>
    <cellStyle name="Normal 79 4 2" xfId="21219"/>
    <cellStyle name="Normal 79 5" xfId="16084"/>
    <cellStyle name="Normal 79 6" xfId="25932"/>
    <cellStyle name="Normal 79 7" xfId="27416"/>
    <cellStyle name="Normal 79_Historic Nickel Prices" xfId="2889"/>
    <cellStyle name="Normal 8" xfId="41"/>
    <cellStyle name="Normal 8 10" xfId="3901"/>
    <cellStyle name="Normal 8 10 2" xfId="28578"/>
    <cellStyle name="Normal 8 10 3" xfId="27902"/>
    <cellStyle name="Normal 8 11" xfId="846"/>
    <cellStyle name="Normal 8 12" xfId="26312"/>
    <cellStyle name="Normal 8 13" xfId="28817"/>
    <cellStyle name="Normal 8 2" xfId="54"/>
    <cellStyle name="Normal 8 2 2" xfId="2890"/>
    <cellStyle name="Normal 8 2 2 2" xfId="3531"/>
    <cellStyle name="Normal 8 2 3" xfId="2891"/>
    <cellStyle name="Normal 8 2 4" xfId="1040"/>
    <cellStyle name="Normal 8 2_Alumina - Quantity and Value" xfId="4020"/>
    <cellStyle name="Normal 8 3" xfId="2892"/>
    <cellStyle name="Normal 8 3 2" xfId="3798"/>
    <cellStyle name="Normal 8 3 2 2" xfId="28491"/>
    <cellStyle name="Normal 8 3 2 3" xfId="27815"/>
    <cellStyle name="Normal 8 3 3" xfId="25929"/>
    <cellStyle name="Normal 8 4" xfId="2893"/>
    <cellStyle name="Normal 8 4 2" xfId="3466"/>
    <cellStyle name="Normal 8 4 3" xfId="3799"/>
    <cellStyle name="Normal 8 4 3 2" xfId="28492"/>
    <cellStyle name="Normal 8 4 3 3" xfId="27816"/>
    <cellStyle name="Normal 8 4 4" xfId="28227"/>
    <cellStyle name="Normal 8 4 5" xfId="27552"/>
    <cellStyle name="Normal 8 5" xfId="2894"/>
    <cellStyle name="Normal 8 5 2" xfId="3800"/>
    <cellStyle name="Normal 8 5 2 2" xfId="28493"/>
    <cellStyle name="Normal 8 5 2 3" xfId="27817"/>
    <cellStyle name="Normal 8 5 3" xfId="26010"/>
    <cellStyle name="Normal 8 6" xfId="2895"/>
    <cellStyle name="Normal 8 6 2" xfId="3801"/>
    <cellStyle name="Normal 8 6 2 2" xfId="28494"/>
    <cellStyle name="Normal 8 6 2 3" xfId="27818"/>
    <cellStyle name="Normal 8 6 3" xfId="26126"/>
    <cellStyle name="Normal 8 6 4" xfId="27418"/>
    <cellStyle name="Normal 8 7" xfId="1039"/>
    <cellStyle name="Normal 8 7 2" xfId="3989"/>
    <cellStyle name="Normal 8 7 2 2" xfId="28657"/>
    <cellStyle name="Normal 8 7 2 3" xfId="27981"/>
    <cellStyle name="Normal 8 7 3" xfId="26145"/>
    <cellStyle name="Normal 8 7 4" xfId="27419"/>
    <cellStyle name="Normal 8 8" xfId="3882"/>
    <cellStyle name="Normal 8 8 2" xfId="26144"/>
    <cellStyle name="Normal 8 8 3" xfId="27420"/>
    <cellStyle name="Normal 8 9" xfId="3895"/>
    <cellStyle name="Normal 8 9 2" xfId="26147"/>
    <cellStyle name="Normal 8 9 3" xfId="27421"/>
    <cellStyle name="Normal 8 9 3 2" xfId="28572"/>
    <cellStyle name="Normal 8 9 4" xfId="27896"/>
    <cellStyle name="Normal 8_2015  Data" xfId="476"/>
    <cellStyle name="Normal 80" xfId="2896"/>
    <cellStyle name="Normal 80 2" xfId="3576"/>
    <cellStyle name="Normal 80 2 2" xfId="3862"/>
    <cellStyle name="Normal 80 2 2 2" xfId="28544"/>
    <cellStyle name="Normal 80 2 2 3" xfId="27868"/>
    <cellStyle name="Normal 80 2 3" xfId="27423"/>
    <cellStyle name="Normal 80 3" xfId="3802"/>
    <cellStyle name="Normal 80 3 2" xfId="28495"/>
    <cellStyle name="Normal 80 3 3" xfId="27819"/>
    <cellStyle name="Normal 80 4" xfId="25845"/>
    <cellStyle name="Normal 80 5" xfId="27422"/>
    <cellStyle name="Normal 80_LNG &amp; LPG rework" xfId="30796"/>
    <cellStyle name="Normal 81" xfId="2897"/>
    <cellStyle name="Normal 81 2" xfId="3803"/>
    <cellStyle name="Normal 81 2 2" xfId="27425"/>
    <cellStyle name="Normal 81 3" xfId="25933"/>
    <cellStyle name="Normal 81 4" xfId="27424"/>
    <cellStyle name="Normal 81_LNG &amp; LPG rework" xfId="30797"/>
    <cellStyle name="Normal 82" xfId="2898"/>
    <cellStyle name="Normal 82 2" xfId="3804"/>
    <cellStyle name="Normal 82 2 2" xfId="27427"/>
    <cellStyle name="Normal 82 3" xfId="25934"/>
    <cellStyle name="Normal 82 4" xfId="27426"/>
    <cellStyle name="Normal 82_LNG &amp; LPG rework" xfId="30798"/>
    <cellStyle name="Normal 83" xfId="2899"/>
    <cellStyle name="Normal 83 2" xfId="3805"/>
    <cellStyle name="Normal 83 2 2" xfId="27429"/>
    <cellStyle name="Normal 83 3" xfId="25945"/>
    <cellStyle name="Normal 83 4" xfId="27428"/>
    <cellStyle name="Normal 83_LNG &amp; LPG rework" xfId="30799"/>
    <cellStyle name="Normal 84" xfId="2900"/>
    <cellStyle name="Normal 84 2" xfId="3460"/>
    <cellStyle name="Normal 84 2 2" xfId="6358"/>
    <cellStyle name="Normal 84 2 2 2" xfId="12536"/>
    <cellStyle name="Normal 84 2 2 2 2" xfId="24923"/>
    <cellStyle name="Normal 84 2 2 3" xfId="18788"/>
    <cellStyle name="Normal 84 2 3" xfId="9283"/>
    <cellStyle name="Normal 84 2 3 2" xfId="21693"/>
    <cellStyle name="Normal 84 2 4" xfId="16558"/>
    <cellStyle name="Normal 84 3" xfId="3806"/>
    <cellStyle name="Normal 84 3 2" xfId="10499"/>
    <cellStyle name="Normal 84 3 2 2" xfId="22900"/>
    <cellStyle name="Normal 84 3 3" xfId="28496"/>
    <cellStyle name="Normal 84 3 4" xfId="27820"/>
    <cellStyle name="Normal 84 4" xfId="26025"/>
    <cellStyle name="Normal 84 5" xfId="25954"/>
    <cellStyle name="Normal 84 6" xfId="25940"/>
    <cellStyle name="Normal 84 6 2" xfId="27431"/>
    <cellStyle name="Normal 84 7" xfId="27430"/>
    <cellStyle name="Normal 84_LNG &amp; LPG rework" xfId="30800"/>
    <cellStyle name="Normal 85" xfId="2901"/>
    <cellStyle name="Normal 85 2" xfId="3807"/>
    <cellStyle name="Normal 85 2 2" xfId="26012"/>
    <cellStyle name="Normal 85 3" xfId="25936"/>
    <cellStyle name="Normal 85 4" xfId="27432"/>
    <cellStyle name="Normal 85_LNG &amp; LPG rework" xfId="30801"/>
    <cellStyle name="Normal 86" xfId="2902"/>
    <cellStyle name="Normal 86 2" xfId="3500"/>
    <cellStyle name="Normal 86 2 2" xfId="6366"/>
    <cellStyle name="Normal 86 2 2 2" xfId="12544"/>
    <cellStyle name="Normal 86 2 2 2 2" xfId="24931"/>
    <cellStyle name="Normal 86 2 2 3" xfId="18796"/>
    <cellStyle name="Normal 86 2 3" xfId="9291"/>
    <cellStyle name="Normal 86 2 3 2" xfId="21701"/>
    <cellStyle name="Normal 86 2 4" xfId="16566"/>
    <cellStyle name="Normal 86 3" xfId="3808"/>
    <cellStyle name="Normal 86 3 2" xfId="10684"/>
    <cellStyle name="Normal 86 3 2 2" xfId="23085"/>
    <cellStyle name="Normal 86 3 3" xfId="28497"/>
    <cellStyle name="Normal 86 3 4" xfId="27821"/>
    <cellStyle name="Normal 86 4" xfId="26033"/>
    <cellStyle name="Normal 86 5" xfId="26004"/>
    <cellStyle name="Normal 86 6" xfId="25938"/>
    <cellStyle name="Normal 86 6 2" xfId="27434"/>
    <cellStyle name="Normal 86 7" xfId="27433"/>
    <cellStyle name="Normal 86_LNG &amp; LPG rework" xfId="30802"/>
    <cellStyle name="Normal 87" xfId="2903"/>
    <cellStyle name="Normal 87 2" xfId="3525"/>
    <cellStyle name="Normal 87 2 2" xfId="6386"/>
    <cellStyle name="Normal 87 2 2 2" xfId="12550"/>
    <cellStyle name="Normal 87 2 2 2 2" xfId="24937"/>
    <cellStyle name="Normal 87 2 2 3" xfId="18816"/>
    <cellStyle name="Normal 87 2 3" xfId="9311"/>
    <cellStyle name="Normal 87 2 3 2" xfId="21721"/>
    <cellStyle name="Normal 87 2 4" xfId="16586"/>
    <cellStyle name="Normal 87 3" xfId="3809"/>
    <cellStyle name="Normal 87 3 2" xfId="10873"/>
    <cellStyle name="Normal 87 3 2 2" xfId="23274"/>
    <cellStyle name="Normal 87 3 3" xfId="28498"/>
    <cellStyle name="Normal 87 3 4" xfId="27822"/>
    <cellStyle name="Normal 87 4" xfId="26039"/>
    <cellStyle name="Normal 87 5" xfId="26005"/>
    <cellStyle name="Normal 87 6" xfId="25937"/>
    <cellStyle name="Normal 87 6 2" xfId="27436"/>
    <cellStyle name="Normal 87 7" xfId="27435"/>
    <cellStyle name="Normal 87_LNG &amp; LPG rework" xfId="30803"/>
    <cellStyle name="Normal 88" xfId="2904"/>
    <cellStyle name="Normal 88 2" xfId="3810"/>
    <cellStyle name="Normal 88 2 2" xfId="26013"/>
    <cellStyle name="Normal 88 3" xfId="26006"/>
    <cellStyle name="Normal 88 4" xfId="25941"/>
    <cellStyle name="Normal 88 5" xfId="27437"/>
    <cellStyle name="Normal 88_LNG &amp; LPG rework" xfId="30804"/>
    <cellStyle name="Normal 89" xfId="2905"/>
    <cellStyle name="Normal 89 2" xfId="3530"/>
    <cellStyle name="Normal 89 3" xfId="3811"/>
    <cellStyle name="Normal 89 3 2" xfId="28499"/>
    <cellStyle name="Normal 89 3 3" xfId="27823"/>
    <cellStyle name="Normal 89 4" xfId="25944"/>
    <cellStyle name="Normal 89 5" xfId="27438"/>
    <cellStyle name="Normal 89_LNG &amp; LPG rework" xfId="30805"/>
    <cellStyle name="Normal 9" xfId="114"/>
    <cellStyle name="Normal 9 10" xfId="2906"/>
    <cellStyle name="Normal 9 10 10" xfId="2907"/>
    <cellStyle name="Normal 9 10 10 2" xfId="5886"/>
    <cellStyle name="Normal 9 10 10 2 2" xfId="12175"/>
    <cellStyle name="Normal 9 10 10 2 2 2" xfId="24563"/>
    <cellStyle name="Normal 9 10 10 2 3" xfId="18316"/>
    <cellStyle name="Normal 9 10 10 3" xfId="8810"/>
    <cellStyle name="Normal 9 10 10 3 2" xfId="21221"/>
    <cellStyle name="Normal 9 10 10 4" xfId="16086"/>
    <cellStyle name="Normal 9 10 11" xfId="2908"/>
    <cellStyle name="Normal 9 10 11 2" xfId="5887"/>
    <cellStyle name="Normal 9 10 11 2 2" xfId="12176"/>
    <cellStyle name="Normal 9 10 11 2 2 2" xfId="24564"/>
    <cellStyle name="Normal 9 10 11 2 3" xfId="18317"/>
    <cellStyle name="Normal 9 10 11 3" xfId="8811"/>
    <cellStyle name="Normal 9 10 11 3 2" xfId="21222"/>
    <cellStyle name="Normal 9 10 11 4" xfId="16087"/>
    <cellStyle name="Normal 9 10 12" xfId="2909"/>
    <cellStyle name="Normal 9 10 12 2" xfId="5888"/>
    <cellStyle name="Normal 9 10 12 2 2" xfId="12177"/>
    <cellStyle name="Normal 9 10 12 2 2 2" xfId="24565"/>
    <cellStyle name="Normal 9 10 12 2 3" xfId="18318"/>
    <cellStyle name="Normal 9 10 12 3" xfId="8812"/>
    <cellStyle name="Normal 9 10 12 3 2" xfId="21223"/>
    <cellStyle name="Normal 9 10 12 4" xfId="16088"/>
    <cellStyle name="Normal 9 10 13" xfId="2910"/>
    <cellStyle name="Normal 9 10 13 2" xfId="5889"/>
    <cellStyle name="Normal 9 10 13 2 2" xfId="12178"/>
    <cellStyle name="Normal 9 10 13 2 2 2" xfId="24566"/>
    <cellStyle name="Normal 9 10 13 2 3" xfId="18319"/>
    <cellStyle name="Normal 9 10 13 3" xfId="8813"/>
    <cellStyle name="Normal 9 10 13 3 2" xfId="21224"/>
    <cellStyle name="Normal 9 10 13 4" xfId="16089"/>
    <cellStyle name="Normal 9 10 14" xfId="2911"/>
    <cellStyle name="Normal 9 10 14 2" xfId="5890"/>
    <cellStyle name="Normal 9 10 14 2 2" xfId="12179"/>
    <cellStyle name="Normal 9 10 14 2 2 2" xfId="24567"/>
    <cellStyle name="Normal 9 10 14 2 3" xfId="18320"/>
    <cellStyle name="Normal 9 10 14 3" xfId="8814"/>
    <cellStyle name="Normal 9 10 14 3 2" xfId="21225"/>
    <cellStyle name="Normal 9 10 14 4" xfId="16090"/>
    <cellStyle name="Normal 9 10 15" xfId="2912"/>
    <cellStyle name="Normal 9 10 15 2" xfId="5891"/>
    <cellStyle name="Normal 9 10 15 2 2" xfId="12180"/>
    <cellStyle name="Normal 9 10 15 2 2 2" xfId="24568"/>
    <cellStyle name="Normal 9 10 15 2 3" xfId="18321"/>
    <cellStyle name="Normal 9 10 15 3" xfId="8815"/>
    <cellStyle name="Normal 9 10 15 3 2" xfId="21226"/>
    <cellStyle name="Normal 9 10 15 4" xfId="16091"/>
    <cellStyle name="Normal 9 10 16" xfId="5885"/>
    <cellStyle name="Normal 9 10 16 2" xfId="12174"/>
    <cellStyle name="Normal 9 10 16 2 2" xfId="24562"/>
    <cellStyle name="Normal 9 10 16 3" xfId="18315"/>
    <cellStyle name="Normal 9 10 17" xfId="8809"/>
    <cellStyle name="Normal 9 10 17 2" xfId="21220"/>
    <cellStyle name="Normal 9 10 18" xfId="16085"/>
    <cellStyle name="Normal 9 10 2" xfId="2913"/>
    <cellStyle name="Normal 9 10 2 2" xfId="5892"/>
    <cellStyle name="Normal 9 10 2 2 2" xfId="10244"/>
    <cellStyle name="Normal 9 10 2 2 2 2" xfId="22645"/>
    <cellStyle name="Normal 9 10 2 2 3" xfId="18322"/>
    <cellStyle name="Normal 9 10 2 3" xfId="10539"/>
    <cellStyle name="Normal 9 10 2 3 2" xfId="22940"/>
    <cellStyle name="Normal 9 10 2 4" xfId="8816"/>
    <cellStyle name="Normal 9 10 2 4 2" xfId="21227"/>
    <cellStyle name="Normal 9 10 2 5" xfId="16092"/>
    <cellStyle name="Normal 9 10 2_LNG &amp; LPG rework" xfId="30806"/>
    <cellStyle name="Normal 9 10 3" xfId="2914"/>
    <cellStyle name="Normal 9 10 3 2" xfId="5893"/>
    <cellStyle name="Normal 9 10 3 2 2" xfId="10335"/>
    <cellStyle name="Normal 9 10 3 2 2 2" xfId="22736"/>
    <cellStyle name="Normal 9 10 3 2 3" xfId="18323"/>
    <cellStyle name="Normal 9 10 3 3" xfId="10726"/>
    <cellStyle name="Normal 9 10 3 3 2" xfId="23127"/>
    <cellStyle name="Normal 9 10 3 4" xfId="8817"/>
    <cellStyle name="Normal 9 10 3 4 2" xfId="21228"/>
    <cellStyle name="Normal 9 10 3 5" xfId="16093"/>
    <cellStyle name="Normal 9 10 3_LNG &amp; LPG rework" xfId="30807"/>
    <cellStyle name="Normal 9 10 4" xfId="2915"/>
    <cellStyle name="Normal 9 10 4 2" xfId="5894"/>
    <cellStyle name="Normal 9 10 4 2 2" xfId="12181"/>
    <cellStyle name="Normal 9 10 4 2 2 2" xfId="24569"/>
    <cellStyle name="Normal 9 10 4 2 3" xfId="18324"/>
    <cellStyle name="Normal 9 10 4 3" xfId="8818"/>
    <cellStyle name="Normal 9 10 4 3 2" xfId="21229"/>
    <cellStyle name="Normal 9 10 4 4" xfId="16094"/>
    <cellStyle name="Normal 9 10 5" xfId="2916"/>
    <cellStyle name="Normal 9 10 5 2" xfId="5895"/>
    <cellStyle name="Normal 9 10 5 2 2" xfId="12182"/>
    <cellStyle name="Normal 9 10 5 2 2 2" xfId="24570"/>
    <cellStyle name="Normal 9 10 5 2 3" xfId="18325"/>
    <cellStyle name="Normal 9 10 5 3" xfId="8819"/>
    <cellStyle name="Normal 9 10 5 3 2" xfId="21230"/>
    <cellStyle name="Normal 9 10 5 4" xfId="16095"/>
    <cellStyle name="Normal 9 10 6" xfId="2917"/>
    <cellStyle name="Normal 9 10 6 2" xfId="5896"/>
    <cellStyle name="Normal 9 10 6 2 2" xfId="12183"/>
    <cellStyle name="Normal 9 10 6 2 2 2" xfId="24571"/>
    <cellStyle name="Normal 9 10 6 2 3" xfId="18326"/>
    <cellStyle name="Normal 9 10 6 3" xfId="8820"/>
    <cellStyle name="Normal 9 10 6 3 2" xfId="21231"/>
    <cellStyle name="Normal 9 10 6 4" xfId="16096"/>
    <cellStyle name="Normal 9 10 7" xfId="2918"/>
    <cellStyle name="Normal 9 10 7 2" xfId="5897"/>
    <cellStyle name="Normal 9 10 7 2 2" xfId="12184"/>
    <cellStyle name="Normal 9 10 7 2 2 2" xfId="24572"/>
    <cellStyle name="Normal 9 10 7 2 3" xfId="18327"/>
    <cellStyle name="Normal 9 10 7 3" xfId="8821"/>
    <cellStyle name="Normal 9 10 7 3 2" xfId="21232"/>
    <cellStyle name="Normal 9 10 7 4" xfId="16097"/>
    <cellStyle name="Normal 9 10 8" xfId="2919"/>
    <cellStyle name="Normal 9 10 8 2" xfId="5898"/>
    <cellStyle name="Normal 9 10 8 2 2" xfId="12185"/>
    <cellStyle name="Normal 9 10 8 2 2 2" xfId="24573"/>
    <cellStyle name="Normal 9 10 8 2 3" xfId="18328"/>
    <cellStyle name="Normal 9 10 8 3" xfId="8822"/>
    <cellStyle name="Normal 9 10 8 3 2" xfId="21233"/>
    <cellStyle name="Normal 9 10 8 4" xfId="16098"/>
    <cellStyle name="Normal 9 10 9" xfId="2920"/>
    <cellStyle name="Normal 9 10 9 2" xfId="5899"/>
    <cellStyle name="Normal 9 10 9 2 2" xfId="12186"/>
    <cellStyle name="Normal 9 10 9 2 2 2" xfId="24574"/>
    <cellStyle name="Normal 9 10 9 2 3" xfId="18329"/>
    <cellStyle name="Normal 9 10 9 3" xfId="8823"/>
    <cellStyle name="Normal 9 10 9 3 2" xfId="21234"/>
    <cellStyle name="Normal 9 10 9 4" xfId="16099"/>
    <cellStyle name="Normal 9 10_Alumina Prices" xfId="2921"/>
    <cellStyle name="Normal 9 11" xfId="2922"/>
    <cellStyle name="Normal 9 11 10" xfId="2923"/>
    <cellStyle name="Normal 9 11 10 2" xfId="5901"/>
    <cellStyle name="Normal 9 11 10 2 2" xfId="12188"/>
    <cellStyle name="Normal 9 11 10 2 2 2" xfId="24576"/>
    <cellStyle name="Normal 9 11 10 2 3" xfId="18331"/>
    <cellStyle name="Normal 9 11 10 3" xfId="8825"/>
    <cellStyle name="Normal 9 11 10 3 2" xfId="21236"/>
    <cellStyle name="Normal 9 11 10 4" xfId="16101"/>
    <cellStyle name="Normal 9 11 11" xfId="2924"/>
    <cellStyle name="Normal 9 11 11 2" xfId="5902"/>
    <cellStyle name="Normal 9 11 11 2 2" xfId="12189"/>
    <cellStyle name="Normal 9 11 11 2 2 2" xfId="24577"/>
    <cellStyle name="Normal 9 11 11 2 3" xfId="18332"/>
    <cellStyle name="Normal 9 11 11 3" xfId="8826"/>
    <cellStyle name="Normal 9 11 11 3 2" xfId="21237"/>
    <cellStyle name="Normal 9 11 11 4" xfId="16102"/>
    <cellStyle name="Normal 9 11 12" xfId="2925"/>
    <cellStyle name="Normal 9 11 12 2" xfId="5903"/>
    <cellStyle name="Normal 9 11 12 2 2" xfId="12190"/>
    <cellStyle name="Normal 9 11 12 2 2 2" xfId="24578"/>
    <cellStyle name="Normal 9 11 12 2 3" xfId="18333"/>
    <cellStyle name="Normal 9 11 12 3" xfId="8827"/>
    <cellStyle name="Normal 9 11 12 3 2" xfId="21238"/>
    <cellStyle name="Normal 9 11 12 4" xfId="16103"/>
    <cellStyle name="Normal 9 11 13" xfId="2926"/>
    <cellStyle name="Normal 9 11 13 2" xfId="5904"/>
    <cellStyle name="Normal 9 11 13 2 2" xfId="12191"/>
    <cellStyle name="Normal 9 11 13 2 2 2" xfId="24579"/>
    <cellStyle name="Normal 9 11 13 2 3" xfId="18334"/>
    <cellStyle name="Normal 9 11 13 3" xfId="8828"/>
    <cellStyle name="Normal 9 11 13 3 2" xfId="21239"/>
    <cellStyle name="Normal 9 11 13 4" xfId="16104"/>
    <cellStyle name="Normal 9 11 14" xfId="5900"/>
    <cellStyle name="Normal 9 11 14 2" xfId="12187"/>
    <cellStyle name="Normal 9 11 14 2 2" xfId="24575"/>
    <cellStyle name="Normal 9 11 14 3" xfId="18330"/>
    <cellStyle name="Normal 9 11 15" xfId="8824"/>
    <cellStyle name="Normal 9 11 15 2" xfId="21235"/>
    <cellStyle name="Normal 9 11 16" xfId="16100"/>
    <cellStyle name="Normal 9 11 2" xfId="2927"/>
    <cellStyle name="Normal 9 11 2 2" xfId="5905"/>
    <cellStyle name="Normal 9 11 2 2 2" xfId="10248"/>
    <cellStyle name="Normal 9 11 2 2 2 2" xfId="22649"/>
    <cellStyle name="Normal 9 11 2 2 3" xfId="18335"/>
    <cellStyle name="Normal 9 11 2 3" xfId="10543"/>
    <cellStyle name="Normal 9 11 2 3 2" xfId="22944"/>
    <cellStyle name="Normal 9 11 2 4" xfId="8829"/>
    <cellStyle name="Normal 9 11 2 4 2" xfId="21240"/>
    <cellStyle name="Normal 9 11 2 5" xfId="16105"/>
    <cellStyle name="Normal 9 11 2_LNG &amp; LPG rework" xfId="30808"/>
    <cellStyle name="Normal 9 11 3" xfId="2928"/>
    <cellStyle name="Normal 9 11 3 2" xfId="5906"/>
    <cellStyle name="Normal 9 11 3 2 2" xfId="10339"/>
    <cellStyle name="Normal 9 11 3 2 2 2" xfId="22740"/>
    <cellStyle name="Normal 9 11 3 2 3" xfId="18336"/>
    <cellStyle name="Normal 9 11 3 3" xfId="10730"/>
    <cellStyle name="Normal 9 11 3 3 2" xfId="23131"/>
    <cellStyle name="Normal 9 11 3 4" xfId="8830"/>
    <cellStyle name="Normal 9 11 3 4 2" xfId="21241"/>
    <cellStyle name="Normal 9 11 3 5" xfId="16106"/>
    <cellStyle name="Normal 9 11 3_LNG &amp; LPG rework" xfId="30809"/>
    <cellStyle name="Normal 9 11 4" xfId="2929"/>
    <cellStyle name="Normal 9 11 4 2" xfId="5907"/>
    <cellStyle name="Normal 9 11 4 2 2" xfId="12192"/>
    <cellStyle name="Normal 9 11 4 2 2 2" xfId="24580"/>
    <cellStyle name="Normal 9 11 4 2 3" xfId="18337"/>
    <cellStyle name="Normal 9 11 4 3" xfId="8831"/>
    <cellStyle name="Normal 9 11 4 3 2" xfId="21242"/>
    <cellStyle name="Normal 9 11 4 4" xfId="16107"/>
    <cellStyle name="Normal 9 11 5" xfId="2930"/>
    <cellStyle name="Normal 9 11 5 2" xfId="5908"/>
    <cellStyle name="Normal 9 11 5 2 2" xfId="12193"/>
    <cellStyle name="Normal 9 11 5 2 2 2" xfId="24581"/>
    <cellStyle name="Normal 9 11 5 2 3" xfId="18338"/>
    <cellStyle name="Normal 9 11 5 3" xfId="8832"/>
    <cellStyle name="Normal 9 11 5 3 2" xfId="21243"/>
    <cellStyle name="Normal 9 11 5 4" xfId="16108"/>
    <cellStyle name="Normal 9 11 6" xfId="2931"/>
    <cellStyle name="Normal 9 11 6 2" xfId="5909"/>
    <cellStyle name="Normal 9 11 6 2 2" xfId="12194"/>
    <cellStyle name="Normal 9 11 6 2 2 2" xfId="24582"/>
    <cellStyle name="Normal 9 11 6 2 3" xfId="18339"/>
    <cellStyle name="Normal 9 11 6 3" xfId="8833"/>
    <cellStyle name="Normal 9 11 6 3 2" xfId="21244"/>
    <cellStyle name="Normal 9 11 6 4" xfId="16109"/>
    <cellStyle name="Normal 9 11 7" xfId="2932"/>
    <cellStyle name="Normal 9 11 7 2" xfId="5910"/>
    <cellStyle name="Normal 9 11 7 2 2" xfId="12195"/>
    <cellStyle name="Normal 9 11 7 2 2 2" xfId="24583"/>
    <cellStyle name="Normal 9 11 7 2 3" xfId="18340"/>
    <cellStyle name="Normal 9 11 7 3" xfId="8834"/>
    <cellStyle name="Normal 9 11 7 3 2" xfId="21245"/>
    <cellStyle name="Normal 9 11 7 4" xfId="16110"/>
    <cellStyle name="Normal 9 11 8" xfId="2933"/>
    <cellStyle name="Normal 9 11 8 2" xfId="5911"/>
    <cellStyle name="Normal 9 11 8 2 2" xfId="12196"/>
    <cellStyle name="Normal 9 11 8 2 2 2" xfId="24584"/>
    <cellStyle name="Normal 9 11 8 2 3" xfId="18341"/>
    <cellStyle name="Normal 9 11 8 3" xfId="8835"/>
    <cellStyle name="Normal 9 11 8 3 2" xfId="21246"/>
    <cellStyle name="Normal 9 11 8 4" xfId="16111"/>
    <cellStyle name="Normal 9 11 9" xfId="2934"/>
    <cellStyle name="Normal 9 11 9 2" xfId="5912"/>
    <cellStyle name="Normal 9 11 9 2 2" xfId="12197"/>
    <cellStyle name="Normal 9 11 9 2 2 2" xfId="24585"/>
    <cellStyle name="Normal 9 11 9 2 3" xfId="18342"/>
    <cellStyle name="Normal 9 11 9 3" xfId="8836"/>
    <cellStyle name="Normal 9 11 9 3 2" xfId="21247"/>
    <cellStyle name="Normal 9 11 9 4" xfId="16112"/>
    <cellStyle name="Normal 9 11_Alumina Prices" xfId="2935"/>
    <cellStyle name="Normal 9 12" xfId="2936"/>
    <cellStyle name="Normal 9 12 10" xfId="2937"/>
    <cellStyle name="Normal 9 12 10 2" xfId="5914"/>
    <cellStyle name="Normal 9 12 10 2 2" xfId="12199"/>
    <cellStyle name="Normal 9 12 10 2 2 2" xfId="24587"/>
    <cellStyle name="Normal 9 12 10 2 3" xfId="18344"/>
    <cellStyle name="Normal 9 12 10 3" xfId="8838"/>
    <cellStyle name="Normal 9 12 10 3 2" xfId="21249"/>
    <cellStyle name="Normal 9 12 10 4" xfId="16114"/>
    <cellStyle name="Normal 9 12 11" xfId="2938"/>
    <cellStyle name="Normal 9 12 11 2" xfId="5915"/>
    <cellStyle name="Normal 9 12 11 2 2" xfId="12200"/>
    <cellStyle name="Normal 9 12 11 2 2 2" xfId="24588"/>
    <cellStyle name="Normal 9 12 11 2 3" xfId="18345"/>
    <cellStyle name="Normal 9 12 11 3" xfId="8839"/>
    <cellStyle name="Normal 9 12 11 3 2" xfId="21250"/>
    <cellStyle name="Normal 9 12 11 4" xfId="16115"/>
    <cellStyle name="Normal 9 12 12" xfId="2939"/>
    <cellStyle name="Normal 9 12 12 2" xfId="5916"/>
    <cellStyle name="Normal 9 12 12 2 2" xfId="12201"/>
    <cellStyle name="Normal 9 12 12 2 2 2" xfId="24589"/>
    <cellStyle name="Normal 9 12 12 2 3" xfId="18346"/>
    <cellStyle name="Normal 9 12 12 3" xfId="8840"/>
    <cellStyle name="Normal 9 12 12 3 2" xfId="21251"/>
    <cellStyle name="Normal 9 12 12 4" xfId="16116"/>
    <cellStyle name="Normal 9 12 13" xfId="2940"/>
    <cellStyle name="Normal 9 12 13 2" xfId="5917"/>
    <cellStyle name="Normal 9 12 13 2 2" xfId="12202"/>
    <cellStyle name="Normal 9 12 13 2 2 2" xfId="24590"/>
    <cellStyle name="Normal 9 12 13 2 3" xfId="18347"/>
    <cellStyle name="Normal 9 12 13 3" xfId="8841"/>
    <cellStyle name="Normal 9 12 13 3 2" xfId="21252"/>
    <cellStyle name="Normal 9 12 13 4" xfId="16117"/>
    <cellStyle name="Normal 9 12 14" xfId="5913"/>
    <cellStyle name="Normal 9 12 14 2" xfId="12198"/>
    <cellStyle name="Normal 9 12 14 2 2" xfId="24586"/>
    <cellStyle name="Normal 9 12 14 3" xfId="18343"/>
    <cellStyle name="Normal 9 12 15" xfId="8837"/>
    <cellStyle name="Normal 9 12 15 2" xfId="21248"/>
    <cellStyle name="Normal 9 12 16" xfId="16113"/>
    <cellStyle name="Normal 9 12 2" xfId="2941"/>
    <cellStyle name="Normal 9 12 2 2" xfId="5918"/>
    <cellStyle name="Normal 9 12 2 2 2" xfId="10253"/>
    <cellStyle name="Normal 9 12 2 2 2 2" xfId="22654"/>
    <cellStyle name="Normal 9 12 2 2 3" xfId="18348"/>
    <cellStyle name="Normal 9 12 2 3" xfId="10548"/>
    <cellStyle name="Normal 9 12 2 3 2" xfId="22949"/>
    <cellStyle name="Normal 9 12 2 4" xfId="8842"/>
    <cellStyle name="Normal 9 12 2 4 2" xfId="21253"/>
    <cellStyle name="Normal 9 12 2 5" xfId="16118"/>
    <cellStyle name="Normal 9 12 2_LNG &amp; LPG rework" xfId="30810"/>
    <cellStyle name="Normal 9 12 3" xfId="2942"/>
    <cellStyle name="Normal 9 12 3 2" xfId="5919"/>
    <cellStyle name="Normal 9 12 3 2 2" xfId="10344"/>
    <cellStyle name="Normal 9 12 3 2 2 2" xfId="22745"/>
    <cellStyle name="Normal 9 12 3 2 3" xfId="18349"/>
    <cellStyle name="Normal 9 12 3 3" xfId="10735"/>
    <cellStyle name="Normal 9 12 3 3 2" xfId="23136"/>
    <cellStyle name="Normal 9 12 3 4" xfId="8843"/>
    <cellStyle name="Normal 9 12 3 4 2" xfId="21254"/>
    <cellStyle name="Normal 9 12 3 5" xfId="16119"/>
    <cellStyle name="Normal 9 12 3_LNG &amp; LPG rework" xfId="30811"/>
    <cellStyle name="Normal 9 12 4" xfId="2943"/>
    <cellStyle name="Normal 9 12 4 2" xfId="5920"/>
    <cellStyle name="Normal 9 12 4 2 2" xfId="12203"/>
    <cellStyle name="Normal 9 12 4 2 2 2" xfId="24591"/>
    <cellStyle name="Normal 9 12 4 2 3" xfId="18350"/>
    <cellStyle name="Normal 9 12 4 3" xfId="8844"/>
    <cellStyle name="Normal 9 12 4 3 2" xfId="21255"/>
    <cellStyle name="Normal 9 12 4 4" xfId="16120"/>
    <cellStyle name="Normal 9 12 5" xfId="2944"/>
    <cellStyle name="Normal 9 12 5 2" xfId="5921"/>
    <cellStyle name="Normal 9 12 5 2 2" xfId="12204"/>
    <cellStyle name="Normal 9 12 5 2 2 2" xfId="24592"/>
    <cellStyle name="Normal 9 12 5 2 3" xfId="18351"/>
    <cellStyle name="Normal 9 12 5 3" xfId="8845"/>
    <cellStyle name="Normal 9 12 5 3 2" xfId="21256"/>
    <cellStyle name="Normal 9 12 5 4" xfId="16121"/>
    <cellStyle name="Normal 9 12 6" xfId="2945"/>
    <cellStyle name="Normal 9 12 6 2" xfId="5922"/>
    <cellStyle name="Normal 9 12 6 2 2" xfId="12205"/>
    <cellStyle name="Normal 9 12 6 2 2 2" xfId="24593"/>
    <cellStyle name="Normal 9 12 6 2 3" xfId="18352"/>
    <cellStyle name="Normal 9 12 6 3" xfId="8846"/>
    <cellStyle name="Normal 9 12 6 3 2" xfId="21257"/>
    <cellStyle name="Normal 9 12 6 4" xfId="16122"/>
    <cellStyle name="Normal 9 12 7" xfId="2946"/>
    <cellStyle name="Normal 9 12 7 2" xfId="5923"/>
    <cellStyle name="Normal 9 12 7 2 2" xfId="12206"/>
    <cellStyle name="Normal 9 12 7 2 2 2" xfId="24594"/>
    <cellStyle name="Normal 9 12 7 2 3" xfId="18353"/>
    <cellStyle name="Normal 9 12 7 3" xfId="8847"/>
    <cellStyle name="Normal 9 12 7 3 2" xfId="21258"/>
    <cellStyle name="Normal 9 12 7 4" xfId="16123"/>
    <cellStyle name="Normal 9 12 8" xfId="2947"/>
    <cellStyle name="Normal 9 12 8 2" xfId="5924"/>
    <cellStyle name="Normal 9 12 8 2 2" xfId="12207"/>
    <cellStyle name="Normal 9 12 8 2 2 2" xfId="24595"/>
    <cellStyle name="Normal 9 12 8 2 3" xfId="18354"/>
    <cellStyle name="Normal 9 12 8 3" xfId="8848"/>
    <cellStyle name="Normal 9 12 8 3 2" xfId="21259"/>
    <cellStyle name="Normal 9 12 8 4" xfId="16124"/>
    <cellStyle name="Normal 9 12 9" xfId="2948"/>
    <cellStyle name="Normal 9 12 9 2" xfId="5925"/>
    <cellStyle name="Normal 9 12 9 2 2" xfId="12208"/>
    <cellStyle name="Normal 9 12 9 2 2 2" xfId="24596"/>
    <cellStyle name="Normal 9 12 9 2 3" xfId="18355"/>
    <cellStyle name="Normal 9 12 9 3" xfId="8849"/>
    <cellStyle name="Normal 9 12 9 3 2" xfId="21260"/>
    <cellStyle name="Normal 9 12 9 4" xfId="16125"/>
    <cellStyle name="Normal 9 12_Alumina Prices" xfId="2949"/>
    <cellStyle name="Normal 9 13" xfId="2950"/>
    <cellStyle name="Normal 9 13 10" xfId="2951"/>
    <cellStyle name="Normal 9 13 10 2" xfId="5927"/>
    <cellStyle name="Normal 9 13 10 2 2" xfId="12210"/>
    <cellStyle name="Normal 9 13 10 2 2 2" xfId="24598"/>
    <cellStyle name="Normal 9 13 10 2 3" xfId="18357"/>
    <cellStyle name="Normal 9 13 10 3" xfId="8851"/>
    <cellStyle name="Normal 9 13 10 3 2" xfId="21262"/>
    <cellStyle name="Normal 9 13 10 4" xfId="16127"/>
    <cellStyle name="Normal 9 13 11" xfId="2952"/>
    <cellStyle name="Normal 9 13 11 2" xfId="5928"/>
    <cellStyle name="Normal 9 13 11 2 2" xfId="12211"/>
    <cellStyle name="Normal 9 13 11 2 2 2" xfId="24599"/>
    <cellStyle name="Normal 9 13 11 2 3" xfId="18358"/>
    <cellStyle name="Normal 9 13 11 3" xfId="8852"/>
    <cellStyle name="Normal 9 13 11 3 2" xfId="21263"/>
    <cellStyle name="Normal 9 13 11 4" xfId="16128"/>
    <cellStyle name="Normal 9 13 12" xfId="2953"/>
    <cellStyle name="Normal 9 13 12 2" xfId="5929"/>
    <cellStyle name="Normal 9 13 12 2 2" xfId="12212"/>
    <cellStyle name="Normal 9 13 12 2 2 2" xfId="24600"/>
    <cellStyle name="Normal 9 13 12 2 3" xfId="18359"/>
    <cellStyle name="Normal 9 13 12 3" xfId="8853"/>
    <cellStyle name="Normal 9 13 12 3 2" xfId="21264"/>
    <cellStyle name="Normal 9 13 12 4" xfId="16129"/>
    <cellStyle name="Normal 9 13 13" xfId="5926"/>
    <cellStyle name="Normal 9 13 13 2" xfId="12209"/>
    <cellStyle name="Normal 9 13 13 2 2" xfId="24597"/>
    <cellStyle name="Normal 9 13 13 3" xfId="18356"/>
    <cellStyle name="Normal 9 13 14" xfId="8850"/>
    <cellStyle name="Normal 9 13 14 2" xfId="21261"/>
    <cellStyle name="Normal 9 13 15" xfId="16126"/>
    <cellStyle name="Normal 9 13 2" xfId="2954"/>
    <cellStyle name="Normal 9 13 2 2" xfId="5930"/>
    <cellStyle name="Normal 9 13 2 2 2" xfId="10257"/>
    <cellStyle name="Normal 9 13 2 2 2 2" xfId="22658"/>
    <cellStyle name="Normal 9 13 2 2 3" xfId="18360"/>
    <cellStyle name="Normal 9 13 2 3" xfId="10552"/>
    <cellStyle name="Normal 9 13 2 3 2" xfId="22953"/>
    <cellStyle name="Normal 9 13 2 4" xfId="8854"/>
    <cellStyle name="Normal 9 13 2 4 2" xfId="21265"/>
    <cellStyle name="Normal 9 13 2 5" xfId="16130"/>
    <cellStyle name="Normal 9 13 2_LNG &amp; LPG rework" xfId="30812"/>
    <cellStyle name="Normal 9 13 3" xfId="2955"/>
    <cellStyle name="Normal 9 13 3 2" xfId="5931"/>
    <cellStyle name="Normal 9 13 3 2 2" xfId="10348"/>
    <cellStyle name="Normal 9 13 3 2 2 2" xfId="22749"/>
    <cellStyle name="Normal 9 13 3 2 3" xfId="18361"/>
    <cellStyle name="Normal 9 13 3 3" xfId="10739"/>
    <cellStyle name="Normal 9 13 3 3 2" xfId="23140"/>
    <cellStyle name="Normal 9 13 3 4" xfId="8855"/>
    <cellStyle name="Normal 9 13 3 4 2" xfId="21266"/>
    <cellStyle name="Normal 9 13 3 5" xfId="16131"/>
    <cellStyle name="Normal 9 13 3_LNG &amp; LPG rework" xfId="30813"/>
    <cellStyle name="Normal 9 13 4" xfId="2956"/>
    <cellStyle name="Normal 9 13 4 2" xfId="5932"/>
    <cellStyle name="Normal 9 13 4 2 2" xfId="12213"/>
    <cellStyle name="Normal 9 13 4 2 2 2" xfId="24601"/>
    <cellStyle name="Normal 9 13 4 2 3" xfId="18362"/>
    <cellStyle name="Normal 9 13 4 3" xfId="8856"/>
    <cellStyle name="Normal 9 13 4 3 2" xfId="21267"/>
    <cellStyle name="Normal 9 13 4 4" xfId="16132"/>
    <cellStyle name="Normal 9 13 5" xfId="2957"/>
    <cellStyle name="Normal 9 13 5 2" xfId="5933"/>
    <cellStyle name="Normal 9 13 5 2 2" xfId="12214"/>
    <cellStyle name="Normal 9 13 5 2 2 2" xfId="24602"/>
    <cellStyle name="Normal 9 13 5 2 3" xfId="18363"/>
    <cellStyle name="Normal 9 13 5 3" xfId="8857"/>
    <cellStyle name="Normal 9 13 5 3 2" xfId="21268"/>
    <cellStyle name="Normal 9 13 5 4" xfId="16133"/>
    <cellStyle name="Normal 9 13 6" xfId="2958"/>
    <cellStyle name="Normal 9 13 6 2" xfId="5934"/>
    <cellStyle name="Normal 9 13 6 2 2" xfId="12215"/>
    <cellStyle name="Normal 9 13 6 2 2 2" xfId="24603"/>
    <cellStyle name="Normal 9 13 6 2 3" xfId="18364"/>
    <cellStyle name="Normal 9 13 6 3" xfId="8858"/>
    <cellStyle name="Normal 9 13 6 3 2" xfId="21269"/>
    <cellStyle name="Normal 9 13 6 4" xfId="16134"/>
    <cellStyle name="Normal 9 13 7" xfId="2959"/>
    <cellStyle name="Normal 9 13 7 2" xfId="5935"/>
    <cellStyle name="Normal 9 13 7 2 2" xfId="12216"/>
    <cellStyle name="Normal 9 13 7 2 2 2" xfId="24604"/>
    <cellStyle name="Normal 9 13 7 2 3" xfId="18365"/>
    <cellStyle name="Normal 9 13 7 3" xfId="8859"/>
    <cellStyle name="Normal 9 13 7 3 2" xfId="21270"/>
    <cellStyle name="Normal 9 13 7 4" xfId="16135"/>
    <cellStyle name="Normal 9 13 8" xfId="2960"/>
    <cellStyle name="Normal 9 13 8 2" xfId="5936"/>
    <cellStyle name="Normal 9 13 8 2 2" xfId="12217"/>
    <cellStyle name="Normal 9 13 8 2 2 2" xfId="24605"/>
    <cellStyle name="Normal 9 13 8 2 3" xfId="18366"/>
    <cellStyle name="Normal 9 13 8 3" xfId="8860"/>
    <cellStyle name="Normal 9 13 8 3 2" xfId="21271"/>
    <cellStyle name="Normal 9 13 8 4" xfId="16136"/>
    <cellStyle name="Normal 9 13 9" xfId="2961"/>
    <cellStyle name="Normal 9 13 9 2" xfId="5937"/>
    <cellStyle name="Normal 9 13 9 2 2" xfId="12218"/>
    <cellStyle name="Normal 9 13 9 2 2 2" xfId="24606"/>
    <cellStyle name="Normal 9 13 9 2 3" xfId="18367"/>
    <cellStyle name="Normal 9 13 9 3" xfId="8861"/>
    <cellStyle name="Normal 9 13 9 3 2" xfId="21272"/>
    <cellStyle name="Normal 9 13 9 4" xfId="16137"/>
    <cellStyle name="Normal 9 13_Alumina Prices" xfId="2962"/>
    <cellStyle name="Normal 9 14" xfId="2963"/>
    <cellStyle name="Normal 9 14 10" xfId="2964"/>
    <cellStyle name="Normal 9 14 10 2" xfId="5939"/>
    <cellStyle name="Normal 9 14 10 2 2" xfId="12220"/>
    <cellStyle name="Normal 9 14 10 2 2 2" xfId="24608"/>
    <cellStyle name="Normal 9 14 10 2 3" xfId="18369"/>
    <cellStyle name="Normal 9 14 10 3" xfId="8863"/>
    <cellStyle name="Normal 9 14 10 3 2" xfId="21274"/>
    <cellStyle name="Normal 9 14 10 4" xfId="16139"/>
    <cellStyle name="Normal 9 14 11" xfId="2965"/>
    <cellStyle name="Normal 9 14 11 2" xfId="5940"/>
    <cellStyle name="Normal 9 14 11 2 2" xfId="12221"/>
    <cellStyle name="Normal 9 14 11 2 2 2" xfId="24609"/>
    <cellStyle name="Normal 9 14 11 2 3" xfId="18370"/>
    <cellStyle name="Normal 9 14 11 3" xfId="8864"/>
    <cellStyle name="Normal 9 14 11 3 2" xfId="21275"/>
    <cellStyle name="Normal 9 14 11 4" xfId="16140"/>
    <cellStyle name="Normal 9 14 12" xfId="2966"/>
    <cellStyle name="Normal 9 14 12 2" xfId="5941"/>
    <cellStyle name="Normal 9 14 12 2 2" xfId="12222"/>
    <cellStyle name="Normal 9 14 12 2 2 2" xfId="24610"/>
    <cellStyle name="Normal 9 14 12 2 3" xfId="18371"/>
    <cellStyle name="Normal 9 14 12 3" xfId="8865"/>
    <cellStyle name="Normal 9 14 12 3 2" xfId="21276"/>
    <cellStyle name="Normal 9 14 12 4" xfId="16141"/>
    <cellStyle name="Normal 9 14 13" xfId="5938"/>
    <cellStyle name="Normal 9 14 13 2" xfId="12219"/>
    <cellStyle name="Normal 9 14 13 2 2" xfId="24607"/>
    <cellStyle name="Normal 9 14 13 3" xfId="18368"/>
    <cellStyle name="Normal 9 14 14" xfId="8862"/>
    <cellStyle name="Normal 9 14 14 2" xfId="21273"/>
    <cellStyle name="Normal 9 14 15" xfId="16138"/>
    <cellStyle name="Normal 9 14 2" xfId="2967"/>
    <cellStyle name="Normal 9 14 2 2" xfId="5942"/>
    <cellStyle name="Normal 9 14 2 2 2" xfId="10261"/>
    <cellStyle name="Normal 9 14 2 2 2 2" xfId="22662"/>
    <cellStyle name="Normal 9 14 2 2 3" xfId="18372"/>
    <cellStyle name="Normal 9 14 2 3" xfId="10556"/>
    <cellStyle name="Normal 9 14 2 3 2" xfId="22957"/>
    <cellStyle name="Normal 9 14 2 4" xfId="8866"/>
    <cellStyle name="Normal 9 14 2 4 2" xfId="21277"/>
    <cellStyle name="Normal 9 14 2 5" xfId="16142"/>
    <cellStyle name="Normal 9 14 2_LNG &amp; LPG rework" xfId="30814"/>
    <cellStyle name="Normal 9 14 3" xfId="2968"/>
    <cellStyle name="Normal 9 14 3 2" xfId="5943"/>
    <cellStyle name="Normal 9 14 3 2 2" xfId="10352"/>
    <cellStyle name="Normal 9 14 3 2 2 2" xfId="22753"/>
    <cellStyle name="Normal 9 14 3 2 3" xfId="18373"/>
    <cellStyle name="Normal 9 14 3 3" xfId="10743"/>
    <cellStyle name="Normal 9 14 3 3 2" xfId="23144"/>
    <cellStyle name="Normal 9 14 3 4" xfId="8867"/>
    <cellStyle name="Normal 9 14 3 4 2" xfId="21278"/>
    <cellStyle name="Normal 9 14 3 5" xfId="16143"/>
    <cellStyle name="Normal 9 14 3_LNG &amp; LPG rework" xfId="30815"/>
    <cellStyle name="Normal 9 14 4" xfId="2969"/>
    <cellStyle name="Normal 9 14 4 2" xfId="5944"/>
    <cellStyle name="Normal 9 14 4 2 2" xfId="12223"/>
    <cellStyle name="Normal 9 14 4 2 2 2" xfId="24611"/>
    <cellStyle name="Normal 9 14 4 2 3" xfId="18374"/>
    <cellStyle name="Normal 9 14 4 3" xfId="8868"/>
    <cellStyle name="Normal 9 14 4 3 2" xfId="21279"/>
    <cellStyle name="Normal 9 14 4 4" xfId="16144"/>
    <cellStyle name="Normal 9 14 5" xfId="2970"/>
    <cellStyle name="Normal 9 14 5 2" xfId="5945"/>
    <cellStyle name="Normal 9 14 5 2 2" xfId="12224"/>
    <cellStyle name="Normal 9 14 5 2 2 2" xfId="24612"/>
    <cellStyle name="Normal 9 14 5 2 3" xfId="18375"/>
    <cellStyle name="Normal 9 14 5 3" xfId="8869"/>
    <cellStyle name="Normal 9 14 5 3 2" xfId="21280"/>
    <cellStyle name="Normal 9 14 5 4" xfId="16145"/>
    <cellStyle name="Normal 9 14 6" xfId="2971"/>
    <cellStyle name="Normal 9 14 6 2" xfId="5946"/>
    <cellStyle name="Normal 9 14 6 2 2" xfId="12225"/>
    <cellStyle name="Normal 9 14 6 2 2 2" xfId="24613"/>
    <cellStyle name="Normal 9 14 6 2 3" xfId="18376"/>
    <cellStyle name="Normal 9 14 6 3" xfId="8870"/>
    <cellStyle name="Normal 9 14 6 3 2" xfId="21281"/>
    <cellStyle name="Normal 9 14 6 4" xfId="16146"/>
    <cellStyle name="Normal 9 14 7" xfId="2972"/>
    <cellStyle name="Normal 9 14 7 2" xfId="5947"/>
    <cellStyle name="Normal 9 14 7 2 2" xfId="12226"/>
    <cellStyle name="Normal 9 14 7 2 2 2" xfId="24614"/>
    <cellStyle name="Normal 9 14 7 2 3" xfId="18377"/>
    <cellStyle name="Normal 9 14 7 3" xfId="8871"/>
    <cellStyle name="Normal 9 14 7 3 2" xfId="21282"/>
    <cellStyle name="Normal 9 14 7 4" xfId="16147"/>
    <cellStyle name="Normal 9 14 8" xfId="2973"/>
    <cellStyle name="Normal 9 14 8 2" xfId="5948"/>
    <cellStyle name="Normal 9 14 8 2 2" xfId="12227"/>
    <cellStyle name="Normal 9 14 8 2 2 2" xfId="24615"/>
    <cellStyle name="Normal 9 14 8 2 3" xfId="18378"/>
    <cellStyle name="Normal 9 14 8 3" xfId="8872"/>
    <cellStyle name="Normal 9 14 8 3 2" xfId="21283"/>
    <cellStyle name="Normal 9 14 8 4" xfId="16148"/>
    <cellStyle name="Normal 9 14 9" xfId="2974"/>
    <cellStyle name="Normal 9 14 9 2" xfId="5949"/>
    <cellStyle name="Normal 9 14 9 2 2" xfId="12228"/>
    <cellStyle name="Normal 9 14 9 2 2 2" xfId="24616"/>
    <cellStyle name="Normal 9 14 9 2 3" xfId="18379"/>
    <cellStyle name="Normal 9 14 9 3" xfId="8873"/>
    <cellStyle name="Normal 9 14 9 3 2" xfId="21284"/>
    <cellStyle name="Normal 9 14 9 4" xfId="16149"/>
    <cellStyle name="Normal 9 14_Alumina Prices" xfId="2975"/>
    <cellStyle name="Normal 9 15" xfId="2976"/>
    <cellStyle name="Normal 9 15 10" xfId="2977"/>
    <cellStyle name="Normal 9 15 10 2" xfId="5950"/>
    <cellStyle name="Normal 9 15 10 2 2" xfId="12229"/>
    <cellStyle name="Normal 9 15 10 2 2 2" xfId="24617"/>
    <cellStyle name="Normal 9 15 10 2 3" xfId="18380"/>
    <cellStyle name="Normal 9 15 10 3" xfId="8874"/>
    <cellStyle name="Normal 9 15 10 3 2" xfId="21285"/>
    <cellStyle name="Normal 9 15 10 4" xfId="16150"/>
    <cellStyle name="Normal 9 15 11" xfId="2978"/>
    <cellStyle name="Normal 9 15 11 2" xfId="5951"/>
    <cellStyle name="Normal 9 15 11 2 2" xfId="12230"/>
    <cellStyle name="Normal 9 15 11 2 2 2" xfId="24618"/>
    <cellStyle name="Normal 9 15 11 2 3" xfId="18381"/>
    <cellStyle name="Normal 9 15 11 3" xfId="8875"/>
    <cellStyle name="Normal 9 15 11 3 2" xfId="21286"/>
    <cellStyle name="Normal 9 15 11 4" xfId="16151"/>
    <cellStyle name="Normal 9 15 12" xfId="3812"/>
    <cellStyle name="Normal 9 15 12 2" xfId="28500"/>
    <cellStyle name="Normal 9 15 12 3" xfId="27824"/>
    <cellStyle name="Normal 9 15 13" xfId="28228"/>
    <cellStyle name="Normal 9 15 14" xfId="27553"/>
    <cellStyle name="Normal 9 15 2" xfId="2979"/>
    <cellStyle name="Normal 9 15 2 2" xfId="5952"/>
    <cellStyle name="Normal 9 15 2 2 2" xfId="10265"/>
    <cellStyle name="Normal 9 15 2 2 2 2" xfId="22666"/>
    <cellStyle name="Normal 9 15 2 2 3" xfId="18382"/>
    <cellStyle name="Normal 9 15 2 3" xfId="10560"/>
    <cellStyle name="Normal 9 15 2 3 2" xfId="22961"/>
    <cellStyle name="Normal 9 15 2 4" xfId="8876"/>
    <cellStyle name="Normal 9 15 2 4 2" xfId="21287"/>
    <cellStyle name="Normal 9 15 2 5" xfId="16152"/>
    <cellStyle name="Normal 9 15 2_LNG &amp; LPG rework" xfId="30816"/>
    <cellStyle name="Normal 9 15 3" xfId="2980"/>
    <cellStyle name="Normal 9 15 3 2" xfId="5953"/>
    <cellStyle name="Normal 9 15 3 2 2" xfId="10356"/>
    <cellStyle name="Normal 9 15 3 2 2 2" xfId="22757"/>
    <cellStyle name="Normal 9 15 3 2 3" xfId="18383"/>
    <cellStyle name="Normal 9 15 3 3" xfId="10747"/>
    <cellStyle name="Normal 9 15 3 3 2" xfId="23148"/>
    <cellStyle name="Normal 9 15 3 4" xfId="8877"/>
    <cellStyle name="Normal 9 15 3 4 2" xfId="21288"/>
    <cellStyle name="Normal 9 15 3 5" xfId="16153"/>
    <cellStyle name="Normal 9 15 3_LNG &amp; LPG rework" xfId="30817"/>
    <cellStyle name="Normal 9 15 4" xfId="2981"/>
    <cellStyle name="Normal 9 15 4 2" xfId="5954"/>
    <cellStyle name="Normal 9 15 4 2 2" xfId="12231"/>
    <cellStyle name="Normal 9 15 4 2 2 2" xfId="24619"/>
    <cellStyle name="Normal 9 15 4 2 3" xfId="18384"/>
    <cellStyle name="Normal 9 15 4 3" xfId="8878"/>
    <cellStyle name="Normal 9 15 4 3 2" xfId="21289"/>
    <cellStyle name="Normal 9 15 4 4" xfId="16154"/>
    <cellStyle name="Normal 9 15 5" xfId="2982"/>
    <cellStyle name="Normal 9 15 5 2" xfId="5955"/>
    <cellStyle name="Normal 9 15 5 2 2" xfId="12232"/>
    <cellStyle name="Normal 9 15 5 2 2 2" xfId="24620"/>
    <cellStyle name="Normal 9 15 5 2 3" xfId="18385"/>
    <cellStyle name="Normal 9 15 5 3" xfId="8879"/>
    <cellStyle name="Normal 9 15 5 3 2" xfId="21290"/>
    <cellStyle name="Normal 9 15 5 4" xfId="16155"/>
    <cellStyle name="Normal 9 15 6" xfId="2983"/>
    <cellStyle name="Normal 9 15 6 2" xfId="5956"/>
    <cellStyle name="Normal 9 15 6 2 2" xfId="12233"/>
    <cellStyle name="Normal 9 15 6 2 2 2" xfId="24621"/>
    <cellStyle name="Normal 9 15 6 2 3" xfId="18386"/>
    <cellStyle name="Normal 9 15 6 3" xfId="8880"/>
    <cellStyle name="Normal 9 15 6 3 2" xfId="21291"/>
    <cellStyle name="Normal 9 15 6 4" xfId="16156"/>
    <cellStyle name="Normal 9 15 7" xfId="2984"/>
    <cellStyle name="Normal 9 15 7 2" xfId="5957"/>
    <cellStyle name="Normal 9 15 7 2 2" xfId="12234"/>
    <cellStyle name="Normal 9 15 7 2 2 2" xfId="24622"/>
    <cellStyle name="Normal 9 15 7 2 3" xfId="18387"/>
    <cellStyle name="Normal 9 15 7 3" xfId="8881"/>
    <cellStyle name="Normal 9 15 7 3 2" xfId="21292"/>
    <cellStyle name="Normal 9 15 7 4" xfId="16157"/>
    <cellStyle name="Normal 9 15 8" xfId="2985"/>
    <cellStyle name="Normal 9 15 8 2" xfId="5958"/>
    <cellStyle name="Normal 9 15 8 2 2" xfId="12235"/>
    <cellStyle name="Normal 9 15 8 2 2 2" xfId="24623"/>
    <cellStyle name="Normal 9 15 8 2 3" xfId="18388"/>
    <cellStyle name="Normal 9 15 8 3" xfId="8882"/>
    <cellStyle name="Normal 9 15 8 3 2" xfId="21293"/>
    <cellStyle name="Normal 9 15 8 4" xfId="16158"/>
    <cellStyle name="Normal 9 15 9" xfId="2986"/>
    <cellStyle name="Normal 9 15 9 2" xfId="5959"/>
    <cellStyle name="Normal 9 15 9 2 2" xfId="12236"/>
    <cellStyle name="Normal 9 15 9 2 2 2" xfId="24624"/>
    <cellStyle name="Normal 9 15 9 2 3" xfId="18389"/>
    <cellStyle name="Normal 9 15 9 3" xfId="8883"/>
    <cellStyle name="Normal 9 15 9 3 2" xfId="21294"/>
    <cellStyle name="Normal 9 15 9 4" xfId="16159"/>
    <cellStyle name="Normal 9 15_Alumina Prices" xfId="2987"/>
    <cellStyle name="Normal 9 16" xfId="2988"/>
    <cellStyle name="Normal 9 16 10" xfId="2989"/>
    <cellStyle name="Normal 9 16 10 2" xfId="5961"/>
    <cellStyle name="Normal 9 16 10 2 2" xfId="12238"/>
    <cellStyle name="Normal 9 16 10 2 2 2" xfId="24626"/>
    <cellStyle name="Normal 9 16 10 2 3" xfId="18391"/>
    <cellStyle name="Normal 9 16 10 3" xfId="8885"/>
    <cellStyle name="Normal 9 16 10 3 2" xfId="21296"/>
    <cellStyle name="Normal 9 16 10 4" xfId="16161"/>
    <cellStyle name="Normal 9 16 11" xfId="5960"/>
    <cellStyle name="Normal 9 16 11 2" xfId="12237"/>
    <cellStyle name="Normal 9 16 11 2 2" xfId="24625"/>
    <cellStyle name="Normal 9 16 11 3" xfId="18390"/>
    <cellStyle name="Normal 9 16 12" xfId="8884"/>
    <cellStyle name="Normal 9 16 12 2" xfId="21295"/>
    <cellStyle name="Normal 9 16 13" xfId="16160"/>
    <cellStyle name="Normal 9 16 2" xfId="2990"/>
    <cellStyle name="Normal 9 16 2 2" xfId="5962"/>
    <cellStyle name="Normal 9 16 2 2 2" xfId="10269"/>
    <cellStyle name="Normal 9 16 2 2 2 2" xfId="22670"/>
    <cellStyle name="Normal 9 16 2 2 3" xfId="18392"/>
    <cellStyle name="Normal 9 16 2 3" xfId="10564"/>
    <cellStyle name="Normal 9 16 2 3 2" xfId="22965"/>
    <cellStyle name="Normal 9 16 2 4" xfId="8886"/>
    <cellStyle name="Normal 9 16 2 4 2" xfId="21297"/>
    <cellStyle name="Normal 9 16 2 5" xfId="16162"/>
    <cellStyle name="Normal 9 16 2_LNG &amp; LPG rework" xfId="30818"/>
    <cellStyle name="Normal 9 16 3" xfId="2991"/>
    <cellStyle name="Normal 9 16 3 2" xfId="5963"/>
    <cellStyle name="Normal 9 16 3 2 2" xfId="10360"/>
    <cellStyle name="Normal 9 16 3 2 2 2" xfId="22761"/>
    <cellStyle name="Normal 9 16 3 2 3" xfId="18393"/>
    <cellStyle name="Normal 9 16 3 3" xfId="10751"/>
    <cellStyle name="Normal 9 16 3 3 2" xfId="23152"/>
    <cellStyle name="Normal 9 16 3 4" xfId="8887"/>
    <cellStyle name="Normal 9 16 3 4 2" xfId="21298"/>
    <cellStyle name="Normal 9 16 3 5" xfId="16163"/>
    <cellStyle name="Normal 9 16 3_LNG &amp; LPG rework" xfId="30819"/>
    <cellStyle name="Normal 9 16 4" xfId="2992"/>
    <cellStyle name="Normal 9 16 4 2" xfId="5964"/>
    <cellStyle name="Normal 9 16 4 2 2" xfId="12239"/>
    <cellStyle name="Normal 9 16 4 2 2 2" xfId="24627"/>
    <cellStyle name="Normal 9 16 4 2 3" xfId="18394"/>
    <cellStyle name="Normal 9 16 4 3" xfId="8888"/>
    <cellStyle name="Normal 9 16 4 3 2" xfId="21299"/>
    <cellStyle name="Normal 9 16 4 4" xfId="16164"/>
    <cellStyle name="Normal 9 16 5" xfId="2993"/>
    <cellStyle name="Normal 9 16 5 2" xfId="5965"/>
    <cellStyle name="Normal 9 16 5 2 2" xfId="12240"/>
    <cellStyle name="Normal 9 16 5 2 2 2" xfId="24628"/>
    <cellStyle name="Normal 9 16 5 2 3" xfId="18395"/>
    <cellStyle name="Normal 9 16 5 3" xfId="8889"/>
    <cellStyle name="Normal 9 16 5 3 2" xfId="21300"/>
    <cellStyle name="Normal 9 16 5 4" xfId="16165"/>
    <cellStyle name="Normal 9 16 6" xfId="2994"/>
    <cellStyle name="Normal 9 16 6 2" xfId="5966"/>
    <cellStyle name="Normal 9 16 6 2 2" xfId="12241"/>
    <cellStyle name="Normal 9 16 6 2 2 2" xfId="24629"/>
    <cellStyle name="Normal 9 16 6 2 3" xfId="18396"/>
    <cellStyle name="Normal 9 16 6 3" xfId="8890"/>
    <cellStyle name="Normal 9 16 6 3 2" xfId="21301"/>
    <cellStyle name="Normal 9 16 6 4" xfId="16166"/>
    <cellStyle name="Normal 9 16 7" xfId="2995"/>
    <cellStyle name="Normal 9 16 7 2" xfId="5967"/>
    <cellStyle name="Normal 9 16 7 2 2" xfId="12242"/>
    <cellStyle name="Normal 9 16 7 2 2 2" xfId="24630"/>
    <cellStyle name="Normal 9 16 7 2 3" xfId="18397"/>
    <cellStyle name="Normal 9 16 7 3" xfId="8891"/>
    <cellStyle name="Normal 9 16 7 3 2" xfId="21302"/>
    <cellStyle name="Normal 9 16 7 4" xfId="16167"/>
    <cellStyle name="Normal 9 16 8" xfId="2996"/>
    <cellStyle name="Normal 9 16 8 2" xfId="5968"/>
    <cellStyle name="Normal 9 16 8 2 2" xfId="12243"/>
    <cellStyle name="Normal 9 16 8 2 2 2" xfId="24631"/>
    <cellStyle name="Normal 9 16 8 2 3" xfId="18398"/>
    <cellStyle name="Normal 9 16 8 3" xfId="8892"/>
    <cellStyle name="Normal 9 16 8 3 2" xfId="21303"/>
    <cellStyle name="Normal 9 16 8 4" xfId="16168"/>
    <cellStyle name="Normal 9 16 9" xfId="2997"/>
    <cellStyle name="Normal 9 16 9 2" xfId="5969"/>
    <cellStyle name="Normal 9 16 9 2 2" xfId="12244"/>
    <cellStyle name="Normal 9 16 9 2 2 2" xfId="24632"/>
    <cellStyle name="Normal 9 16 9 2 3" xfId="18399"/>
    <cellStyle name="Normal 9 16 9 3" xfId="8893"/>
    <cellStyle name="Normal 9 16 9 3 2" xfId="21304"/>
    <cellStyle name="Normal 9 16 9 4" xfId="16169"/>
    <cellStyle name="Normal 9 16_Alumina Prices" xfId="2998"/>
    <cellStyle name="Normal 9 17" xfId="2999"/>
    <cellStyle name="Normal 9 17 10" xfId="5970"/>
    <cellStyle name="Normal 9 17 10 2" xfId="12245"/>
    <cellStyle name="Normal 9 17 10 2 2" xfId="24633"/>
    <cellStyle name="Normal 9 17 10 3" xfId="18400"/>
    <cellStyle name="Normal 9 17 11" xfId="8894"/>
    <cellStyle name="Normal 9 17 11 2" xfId="21305"/>
    <cellStyle name="Normal 9 17 12" xfId="16170"/>
    <cellStyle name="Normal 9 17 2" xfId="3000"/>
    <cellStyle name="Normal 9 17 2 2" xfId="5971"/>
    <cellStyle name="Normal 9 17 2 2 2" xfId="10277"/>
    <cellStyle name="Normal 9 17 2 2 2 2" xfId="22678"/>
    <cellStyle name="Normal 9 17 2 2 3" xfId="18401"/>
    <cellStyle name="Normal 9 17 2 3" xfId="10572"/>
    <cellStyle name="Normal 9 17 2 3 2" xfId="22973"/>
    <cellStyle name="Normal 9 17 2 4" xfId="8895"/>
    <cellStyle name="Normal 9 17 2 4 2" xfId="21306"/>
    <cellStyle name="Normal 9 17 2 5" xfId="16171"/>
    <cellStyle name="Normal 9 17 2_LNG &amp; LPG rework" xfId="30820"/>
    <cellStyle name="Normal 9 17 3" xfId="3001"/>
    <cellStyle name="Normal 9 17 3 2" xfId="5972"/>
    <cellStyle name="Normal 9 17 3 2 2" xfId="10368"/>
    <cellStyle name="Normal 9 17 3 2 2 2" xfId="22769"/>
    <cellStyle name="Normal 9 17 3 2 3" xfId="18402"/>
    <cellStyle name="Normal 9 17 3 3" xfId="10759"/>
    <cellStyle name="Normal 9 17 3 3 2" xfId="23160"/>
    <cellStyle name="Normal 9 17 3 4" xfId="8896"/>
    <cellStyle name="Normal 9 17 3 4 2" xfId="21307"/>
    <cellStyle name="Normal 9 17 3 5" xfId="16172"/>
    <cellStyle name="Normal 9 17 3_LNG &amp; LPG rework" xfId="30821"/>
    <cellStyle name="Normal 9 17 4" xfId="3002"/>
    <cellStyle name="Normal 9 17 4 2" xfId="5973"/>
    <cellStyle name="Normal 9 17 4 2 2" xfId="12246"/>
    <cellStyle name="Normal 9 17 4 2 2 2" xfId="24634"/>
    <cellStyle name="Normal 9 17 4 2 3" xfId="18403"/>
    <cellStyle name="Normal 9 17 4 3" xfId="8897"/>
    <cellStyle name="Normal 9 17 4 3 2" xfId="21308"/>
    <cellStyle name="Normal 9 17 4 4" xfId="16173"/>
    <cellStyle name="Normal 9 17 5" xfId="3003"/>
    <cellStyle name="Normal 9 17 5 2" xfId="5974"/>
    <cellStyle name="Normal 9 17 5 2 2" xfId="12247"/>
    <cellStyle name="Normal 9 17 5 2 2 2" xfId="24635"/>
    <cellStyle name="Normal 9 17 5 2 3" xfId="18404"/>
    <cellStyle name="Normal 9 17 5 3" xfId="8898"/>
    <cellStyle name="Normal 9 17 5 3 2" xfId="21309"/>
    <cellStyle name="Normal 9 17 5 4" xfId="16174"/>
    <cellStyle name="Normal 9 17 6" xfId="3004"/>
    <cellStyle name="Normal 9 17 6 2" xfId="5975"/>
    <cellStyle name="Normal 9 17 6 2 2" xfId="12248"/>
    <cellStyle name="Normal 9 17 6 2 2 2" xfId="24636"/>
    <cellStyle name="Normal 9 17 6 2 3" xfId="18405"/>
    <cellStyle name="Normal 9 17 6 3" xfId="8899"/>
    <cellStyle name="Normal 9 17 6 3 2" xfId="21310"/>
    <cellStyle name="Normal 9 17 6 4" xfId="16175"/>
    <cellStyle name="Normal 9 17 7" xfId="3005"/>
    <cellStyle name="Normal 9 17 7 2" xfId="5976"/>
    <cellStyle name="Normal 9 17 7 2 2" xfId="12249"/>
    <cellStyle name="Normal 9 17 7 2 2 2" xfId="24637"/>
    <cellStyle name="Normal 9 17 7 2 3" xfId="18406"/>
    <cellStyle name="Normal 9 17 7 3" xfId="8900"/>
    <cellStyle name="Normal 9 17 7 3 2" xfId="21311"/>
    <cellStyle name="Normal 9 17 7 4" xfId="16176"/>
    <cellStyle name="Normal 9 17 8" xfId="3006"/>
    <cellStyle name="Normal 9 17 8 2" xfId="5977"/>
    <cellStyle name="Normal 9 17 8 2 2" xfId="12250"/>
    <cellStyle name="Normal 9 17 8 2 2 2" xfId="24638"/>
    <cellStyle name="Normal 9 17 8 2 3" xfId="18407"/>
    <cellStyle name="Normal 9 17 8 3" xfId="8901"/>
    <cellStyle name="Normal 9 17 8 3 2" xfId="21312"/>
    <cellStyle name="Normal 9 17 8 4" xfId="16177"/>
    <cellStyle name="Normal 9 17 9" xfId="3007"/>
    <cellStyle name="Normal 9 17 9 2" xfId="5978"/>
    <cellStyle name="Normal 9 17 9 2 2" xfId="12251"/>
    <cellStyle name="Normal 9 17 9 2 2 2" xfId="24639"/>
    <cellStyle name="Normal 9 17 9 2 3" xfId="18408"/>
    <cellStyle name="Normal 9 17 9 3" xfId="8902"/>
    <cellStyle name="Normal 9 17 9 3 2" xfId="21313"/>
    <cellStyle name="Normal 9 17 9 4" xfId="16178"/>
    <cellStyle name="Normal 9 17_Alumina Prices" xfId="3008"/>
    <cellStyle name="Normal 9 18" xfId="3009"/>
    <cellStyle name="Normal 9 18 2" xfId="3010"/>
    <cellStyle name="Normal 9 18 2 2" xfId="5979"/>
    <cellStyle name="Normal 9 18 2 2 2" xfId="10282"/>
    <cellStyle name="Normal 9 18 2 2 2 2" xfId="22683"/>
    <cellStyle name="Normal 9 18 2 2 3" xfId="18409"/>
    <cellStyle name="Normal 9 18 2 3" xfId="10577"/>
    <cellStyle name="Normal 9 18 2 3 2" xfId="22978"/>
    <cellStyle name="Normal 9 18 2 4" xfId="8903"/>
    <cellStyle name="Normal 9 18 2 4 2" xfId="21314"/>
    <cellStyle name="Normal 9 18 2 5" xfId="16179"/>
    <cellStyle name="Normal 9 18 2_LNG &amp; LPG rework" xfId="30822"/>
    <cellStyle name="Normal 9 18 3" xfId="3011"/>
    <cellStyle name="Normal 9 18 3 2" xfId="5980"/>
    <cellStyle name="Normal 9 18 3 2 2" xfId="10373"/>
    <cellStyle name="Normal 9 18 3 2 2 2" xfId="22774"/>
    <cellStyle name="Normal 9 18 3 2 3" xfId="18410"/>
    <cellStyle name="Normal 9 18 3 3" xfId="10764"/>
    <cellStyle name="Normal 9 18 3 3 2" xfId="23165"/>
    <cellStyle name="Normal 9 18 3 4" xfId="8904"/>
    <cellStyle name="Normal 9 18 3 4 2" xfId="21315"/>
    <cellStyle name="Normal 9 18 3 5" xfId="16180"/>
    <cellStyle name="Normal 9 18 3_LNG &amp; LPG rework" xfId="30823"/>
    <cellStyle name="Normal 9 18 4" xfId="3012"/>
    <cellStyle name="Normal 9 18 4 2" xfId="5981"/>
    <cellStyle name="Normal 9 18 4 2 2" xfId="12252"/>
    <cellStyle name="Normal 9 18 4 2 2 2" xfId="24640"/>
    <cellStyle name="Normal 9 18 4 2 3" xfId="18411"/>
    <cellStyle name="Normal 9 18 4 3" xfId="8905"/>
    <cellStyle name="Normal 9 18 4 3 2" xfId="21316"/>
    <cellStyle name="Normal 9 18 4 4" xfId="16181"/>
    <cellStyle name="Normal 9 18 5" xfId="3013"/>
    <cellStyle name="Normal 9 18 5 2" xfId="5982"/>
    <cellStyle name="Normal 9 18 5 2 2" xfId="12253"/>
    <cellStyle name="Normal 9 18 5 2 2 2" xfId="24641"/>
    <cellStyle name="Normal 9 18 5 2 3" xfId="18412"/>
    <cellStyle name="Normal 9 18 5 3" xfId="8906"/>
    <cellStyle name="Normal 9 18 5 3 2" xfId="21317"/>
    <cellStyle name="Normal 9 18 5 4" xfId="16182"/>
    <cellStyle name="Normal 9 18 6" xfId="3014"/>
    <cellStyle name="Normal 9 18 6 2" xfId="5983"/>
    <cellStyle name="Normal 9 18 6 2 2" xfId="12254"/>
    <cellStyle name="Normal 9 18 6 2 2 2" xfId="24642"/>
    <cellStyle name="Normal 9 18 6 2 3" xfId="18413"/>
    <cellStyle name="Normal 9 18 6 3" xfId="8907"/>
    <cellStyle name="Normal 9 18 6 3 2" xfId="21318"/>
    <cellStyle name="Normal 9 18 6 4" xfId="16183"/>
    <cellStyle name="Normal 9 18 7" xfId="3015"/>
    <cellStyle name="Normal 9 18 7 2" xfId="5984"/>
    <cellStyle name="Normal 9 18 7 2 2" xfId="12255"/>
    <cellStyle name="Normal 9 18 7 2 2 2" xfId="24643"/>
    <cellStyle name="Normal 9 18 7 2 3" xfId="18414"/>
    <cellStyle name="Normal 9 18 7 3" xfId="8908"/>
    <cellStyle name="Normal 9 18 7 3 2" xfId="21319"/>
    <cellStyle name="Normal 9 18 7 4" xfId="16184"/>
    <cellStyle name="Normal 9 18 8" xfId="3016"/>
    <cellStyle name="Normal 9 18 8 2" xfId="5985"/>
    <cellStyle name="Normal 9 18 8 2 2" xfId="12256"/>
    <cellStyle name="Normal 9 18 8 2 2 2" xfId="24644"/>
    <cellStyle name="Normal 9 18 8 2 3" xfId="18415"/>
    <cellStyle name="Normal 9 18 8 3" xfId="8909"/>
    <cellStyle name="Normal 9 18 8 3 2" xfId="21320"/>
    <cellStyle name="Normal 9 18 8 4" xfId="16185"/>
    <cellStyle name="Normal 9 18 9" xfId="3017"/>
    <cellStyle name="Normal 9 18 9 2" xfId="5986"/>
    <cellStyle name="Normal 9 18 9 2 2" xfId="12257"/>
    <cellStyle name="Normal 9 18 9 2 2 2" xfId="24645"/>
    <cellStyle name="Normal 9 18 9 2 3" xfId="18416"/>
    <cellStyle name="Normal 9 18 9 3" xfId="8910"/>
    <cellStyle name="Normal 9 18 9 3 2" xfId="21321"/>
    <cellStyle name="Normal 9 18 9 4" xfId="16186"/>
    <cellStyle name="Normal 9 18_Alumina Prices" xfId="3018"/>
    <cellStyle name="Normal 9 19" xfId="3019"/>
    <cellStyle name="Normal 9 19 2" xfId="3020"/>
    <cellStyle name="Normal 9 19 2 2" xfId="5987"/>
    <cellStyle name="Normal 9 19 2 2 2" xfId="10299"/>
    <cellStyle name="Normal 9 19 2 2 2 2" xfId="22700"/>
    <cellStyle name="Normal 9 19 2 2 3" xfId="18417"/>
    <cellStyle name="Normal 9 19 2 3" xfId="10678"/>
    <cellStyle name="Normal 9 19 2 3 2" xfId="23079"/>
    <cellStyle name="Normal 9 19 2 4" xfId="8911"/>
    <cellStyle name="Normal 9 19 2 4 2" xfId="21322"/>
    <cellStyle name="Normal 9 19 2 5" xfId="16187"/>
    <cellStyle name="Normal 9 19 2_LNG &amp; LPG rework" xfId="30824"/>
    <cellStyle name="Normal 9 19 3" xfId="3520"/>
    <cellStyle name="Normal 9 19 3 2" xfId="6381"/>
    <cellStyle name="Normal 9 19 3 2 2" xfId="10474"/>
    <cellStyle name="Normal 9 19 3 2 2 2" xfId="22875"/>
    <cellStyle name="Normal 9 19 3 2 3" xfId="18811"/>
    <cellStyle name="Normal 9 19 3 3" xfId="10867"/>
    <cellStyle name="Normal 9 19 3 3 2" xfId="23268"/>
    <cellStyle name="Normal 9 19 3 4" xfId="9306"/>
    <cellStyle name="Normal 9 19 3 4 2" xfId="21716"/>
    <cellStyle name="Normal 9 19 3 5" xfId="16581"/>
    <cellStyle name="Normal 9 19 3_LNG &amp; LPG rework" xfId="30825"/>
    <cellStyle name="Normal 9 19 4" xfId="10215"/>
    <cellStyle name="Normal 9 19 4 2" xfId="22616"/>
    <cellStyle name="Normal 9 19 5" xfId="10498"/>
    <cellStyle name="Normal 9 19 5 2" xfId="22899"/>
    <cellStyle name="Normal 9 19 6" xfId="26024"/>
    <cellStyle name="Normal 9 19 7" xfId="27439"/>
    <cellStyle name="Normal 9 19_Historic Nickel Prices" xfId="3021"/>
    <cellStyle name="Normal 9 2" xfId="136"/>
    <cellStyle name="Normal 9 2 10" xfId="3022"/>
    <cellStyle name="Normal 9 2 10 2" xfId="5988"/>
    <cellStyle name="Normal 9 2 10 2 2" xfId="12258"/>
    <cellStyle name="Normal 9 2 10 2 2 2" xfId="24646"/>
    <cellStyle name="Normal 9 2 10 2 3" xfId="18418"/>
    <cellStyle name="Normal 9 2 10 3" xfId="8912"/>
    <cellStyle name="Normal 9 2 10 3 2" xfId="21323"/>
    <cellStyle name="Normal 9 2 10 4" xfId="16188"/>
    <cellStyle name="Normal 9 2 11" xfId="3023"/>
    <cellStyle name="Normal 9 2 11 2" xfId="5989"/>
    <cellStyle name="Normal 9 2 11 2 2" xfId="12259"/>
    <cellStyle name="Normal 9 2 11 2 2 2" xfId="24647"/>
    <cellStyle name="Normal 9 2 11 2 3" xfId="18419"/>
    <cellStyle name="Normal 9 2 11 3" xfId="8913"/>
    <cellStyle name="Normal 9 2 11 3 2" xfId="21324"/>
    <cellStyle name="Normal 9 2 11 4" xfId="16189"/>
    <cellStyle name="Normal 9 2 12" xfId="3024"/>
    <cellStyle name="Normal 9 2 12 2" xfId="5990"/>
    <cellStyle name="Normal 9 2 12 2 2" xfId="12260"/>
    <cellStyle name="Normal 9 2 12 2 2 2" xfId="24648"/>
    <cellStyle name="Normal 9 2 12 2 3" xfId="18420"/>
    <cellStyle name="Normal 9 2 12 3" xfId="8914"/>
    <cellStyle name="Normal 9 2 12 3 2" xfId="21325"/>
    <cellStyle name="Normal 9 2 12 4" xfId="16190"/>
    <cellStyle name="Normal 9 2 13" xfId="3025"/>
    <cellStyle name="Normal 9 2 13 2" xfId="5991"/>
    <cellStyle name="Normal 9 2 13 2 2" xfId="12261"/>
    <cellStyle name="Normal 9 2 13 2 2 2" xfId="24649"/>
    <cellStyle name="Normal 9 2 13 2 3" xfId="18421"/>
    <cellStyle name="Normal 9 2 13 3" xfId="8915"/>
    <cellStyle name="Normal 9 2 13 3 2" xfId="21326"/>
    <cellStyle name="Normal 9 2 13 4" xfId="16191"/>
    <cellStyle name="Normal 9 2 14" xfId="3026"/>
    <cellStyle name="Normal 9 2 14 2" xfId="5992"/>
    <cellStyle name="Normal 9 2 14 2 2" xfId="12262"/>
    <cellStyle name="Normal 9 2 14 2 2 2" xfId="24650"/>
    <cellStyle name="Normal 9 2 14 2 3" xfId="18422"/>
    <cellStyle name="Normal 9 2 14 3" xfId="8916"/>
    <cellStyle name="Normal 9 2 14 3 2" xfId="21327"/>
    <cellStyle name="Normal 9 2 14 4" xfId="16192"/>
    <cellStyle name="Normal 9 2 15" xfId="3027"/>
    <cellStyle name="Normal 9 2 15 2" xfId="5993"/>
    <cellStyle name="Normal 9 2 15 2 2" xfId="12263"/>
    <cellStyle name="Normal 9 2 15 2 2 2" xfId="24651"/>
    <cellStyle name="Normal 9 2 15 2 3" xfId="18423"/>
    <cellStyle name="Normal 9 2 15 3" xfId="8917"/>
    <cellStyle name="Normal 9 2 15 3 2" xfId="21328"/>
    <cellStyle name="Normal 9 2 15 4" xfId="16193"/>
    <cellStyle name="Normal 9 2 16" xfId="3028"/>
    <cellStyle name="Normal 9 2 16 2" xfId="5994"/>
    <cellStyle name="Normal 9 2 16 2 2" xfId="12264"/>
    <cellStyle name="Normal 9 2 16 2 2 2" xfId="24652"/>
    <cellStyle name="Normal 9 2 16 2 3" xfId="18424"/>
    <cellStyle name="Normal 9 2 16 3" xfId="8918"/>
    <cellStyle name="Normal 9 2 16 3 2" xfId="21329"/>
    <cellStyle name="Normal 9 2 16 4" xfId="16194"/>
    <cellStyle name="Normal 9 2 17" xfId="3029"/>
    <cellStyle name="Normal 9 2 17 2" xfId="5995"/>
    <cellStyle name="Normal 9 2 17 2 2" xfId="12265"/>
    <cellStyle name="Normal 9 2 17 2 2 2" xfId="24653"/>
    <cellStyle name="Normal 9 2 17 2 3" xfId="18425"/>
    <cellStyle name="Normal 9 2 17 3" xfId="8919"/>
    <cellStyle name="Normal 9 2 17 3 2" xfId="21330"/>
    <cellStyle name="Normal 9 2 17 4" xfId="16195"/>
    <cellStyle name="Normal 9 2 18" xfId="3030"/>
    <cellStyle name="Normal 9 2 18 2" xfId="5996"/>
    <cellStyle name="Normal 9 2 18 2 2" xfId="12266"/>
    <cellStyle name="Normal 9 2 18 2 2 2" xfId="24654"/>
    <cellStyle name="Normal 9 2 18 2 3" xfId="18426"/>
    <cellStyle name="Normal 9 2 18 3" xfId="8920"/>
    <cellStyle name="Normal 9 2 18 3 2" xfId="21331"/>
    <cellStyle name="Normal 9 2 18 4" xfId="16196"/>
    <cellStyle name="Normal 9 2 19" xfId="3031"/>
    <cellStyle name="Normal 9 2 19 2" xfId="5997"/>
    <cellStyle name="Normal 9 2 19 2 2" xfId="12267"/>
    <cellStyle name="Normal 9 2 19 2 2 2" xfId="24655"/>
    <cellStyle name="Normal 9 2 19 2 3" xfId="18427"/>
    <cellStyle name="Normal 9 2 19 3" xfId="8921"/>
    <cellStyle name="Normal 9 2 19 3 2" xfId="21332"/>
    <cellStyle name="Normal 9 2 19 4" xfId="16197"/>
    <cellStyle name="Normal 9 2 2" xfId="180"/>
    <cellStyle name="Normal 9 2 2 10" xfId="4425"/>
    <cellStyle name="Normal 9 2 2 10 2" xfId="11035"/>
    <cellStyle name="Normal 9 2 2 10 2 2" xfId="23423"/>
    <cellStyle name="Normal 9 2 2 10 3" xfId="16862"/>
    <cellStyle name="Normal 9 2 2 11" xfId="7350"/>
    <cellStyle name="Normal 9 2 2 11 2" xfId="19768"/>
    <cellStyle name="Normal 9 2 2 12" xfId="13933"/>
    <cellStyle name="Normal 9 2 2 13" xfId="13576"/>
    <cellStyle name="Normal 9 2 2 2" xfId="271"/>
    <cellStyle name="Normal 9 2 2 2 2" xfId="647"/>
    <cellStyle name="Normal 9 2 2 2 2 2" xfId="3033"/>
    <cellStyle name="Normal 9 2 2 2 2 2 2" xfId="6959"/>
    <cellStyle name="Normal 9 2 2 2 2 2 2 2" xfId="13118"/>
    <cellStyle name="Normal 9 2 2 2 2 2 2 2 2" xfId="25505"/>
    <cellStyle name="Normal 9 2 2 2 2 2 2 3" xfId="19385"/>
    <cellStyle name="Normal 9 2 2 2 2 2 3" xfId="9887"/>
    <cellStyle name="Normal 9 2 2 2 2 2 3 2" xfId="22290"/>
    <cellStyle name="Normal 9 2 2 2 2 2 4" xfId="16199"/>
    <cellStyle name="Normal 9 2 2 2 2 3" xfId="5999"/>
    <cellStyle name="Normal 9 2 2 2 2 3 2" xfId="10645"/>
    <cellStyle name="Normal 9 2 2 2 2 3 2 2" xfId="23046"/>
    <cellStyle name="Normal 9 2 2 2 2 3 3" xfId="18429"/>
    <cellStyle name="Normal 9 2 2 2 2 4" xfId="8923"/>
    <cellStyle name="Normal 9 2 2 2 2 4 2" xfId="21334"/>
    <cellStyle name="Normal 9 2 2 2 2 5" xfId="14377"/>
    <cellStyle name="Normal 9 2 2 2 2 6" xfId="13842"/>
    <cellStyle name="Normal 9 2 2 2 2_LNG &amp; LPG rework" xfId="30826"/>
    <cellStyle name="Normal 9 2 2 2 3" xfId="3034"/>
    <cellStyle name="Normal 9 2 2 2 3 2" xfId="6000"/>
    <cellStyle name="Normal 9 2 2 2 3 2 2" xfId="10441"/>
    <cellStyle name="Normal 9 2 2 2 3 2 2 2" xfId="22842"/>
    <cellStyle name="Normal 9 2 2 2 3 2 3" xfId="18430"/>
    <cellStyle name="Normal 9 2 2 2 3 3" xfId="10834"/>
    <cellStyle name="Normal 9 2 2 2 3 3 2" xfId="23235"/>
    <cellStyle name="Normal 9 2 2 2 3 4" xfId="8924"/>
    <cellStyle name="Normal 9 2 2 2 3 4 2" xfId="21335"/>
    <cellStyle name="Normal 9 2 2 2 3 5" xfId="16200"/>
    <cellStyle name="Normal 9 2 2 2 3_LNG &amp; LPG rework" xfId="30827"/>
    <cellStyle name="Normal 9 2 2 2 4" xfId="3035"/>
    <cellStyle name="Normal 9 2 2 2 4 2" xfId="6001"/>
    <cellStyle name="Normal 9 2 2 2 4 2 2" xfId="12269"/>
    <cellStyle name="Normal 9 2 2 2 4 2 2 2" xfId="24657"/>
    <cellStyle name="Normal 9 2 2 2 4 2 3" xfId="18431"/>
    <cellStyle name="Normal 9 2 2 2 4 3" xfId="8925"/>
    <cellStyle name="Normal 9 2 2 2 4 3 2" xfId="21336"/>
    <cellStyle name="Normal 9 2 2 2 4 4" xfId="16201"/>
    <cellStyle name="Normal 9 2 2 2 5" xfId="3032"/>
    <cellStyle name="Normal 9 2 2 2 5 2" xfId="6958"/>
    <cellStyle name="Normal 9 2 2 2 5 2 2" xfId="13117"/>
    <cellStyle name="Normal 9 2 2 2 5 2 2 2" xfId="25504"/>
    <cellStyle name="Normal 9 2 2 2 5 2 3" xfId="19384"/>
    <cellStyle name="Normal 9 2 2 2 5 3" xfId="9886"/>
    <cellStyle name="Normal 9 2 2 2 5 3 2" xfId="22289"/>
    <cellStyle name="Normal 9 2 2 2 5 4" xfId="16198"/>
    <cellStyle name="Normal 9 2 2 2 6" xfId="5998"/>
    <cellStyle name="Normal 9 2 2 2 6 2" xfId="12268"/>
    <cellStyle name="Normal 9 2 2 2 6 2 2" xfId="24656"/>
    <cellStyle name="Normal 9 2 2 2 6 3" xfId="18428"/>
    <cellStyle name="Normal 9 2 2 2 7" xfId="8922"/>
    <cellStyle name="Normal 9 2 2 2 7 2" xfId="21333"/>
    <cellStyle name="Normal 9 2 2 2 8" xfId="14022"/>
    <cellStyle name="Normal 9 2 2 2 9" xfId="13664"/>
    <cellStyle name="Normal 9 2 2 2_Alumina Prices" xfId="3036"/>
    <cellStyle name="Normal 9 2 2 3" xfId="361"/>
    <cellStyle name="Normal 9 2 2 3 2" xfId="735"/>
    <cellStyle name="Normal 9 2 2 3 2 2" xfId="4121"/>
    <cellStyle name="Normal 9 2 2 3 2 2 2" xfId="7185"/>
    <cellStyle name="Normal 9 2 2 3 2 2 2 2" xfId="13343"/>
    <cellStyle name="Normal 9 2 2 3 2 2 2 2 2" xfId="25730"/>
    <cellStyle name="Normal 9 2 2 3 2 2 2 3" xfId="19610"/>
    <cellStyle name="Normal 9 2 2 3 2 2 3" xfId="10112"/>
    <cellStyle name="Normal 9 2 2 3 2 2 3 2" xfId="22515"/>
    <cellStyle name="Normal 9 2 2 3 2 2 4" xfId="16692"/>
    <cellStyle name="Normal 9 2 2 3 2 3" xfId="6496"/>
    <cellStyle name="Normal 9 2 2 3 2 3 2" xfId="12655"/>
    <cellStyle name="Normal 9 2 2 3 2 3 2 2" xfId="25042"/>
    <cellStyle name="Normal 9 2 2 3 2 3 3" xfId="18922"/>
    <cellStyle name="Normal 9 2 2 3 2 4" xfId="9424"/>
    <cellStyle name="Normal 9 2 2 3 2 4 2" xfId="21827"/>
    <cellStyle name="Normal 9 2 2 3 2 5" xfId="14465"/>
    <cellStyle name="Normal 9 2 2 3 3" xfId="3037"/>
    <cellStyle name="Normal 9 2 2 3 3 2" xfId="6960"/>
    <cellStyle name="Normal 9 2 2 3 3 2 2" xfId="13119"/>
    <cellStyle name="Normal 9 2 2 3 3 2 2 2" xfId="25506"/>
    <cellStyle name="Normal 9 2 2 3 3 2 3" xfId="19386"/>
    <cellStyle name="Normal 9 2 2 3 3 3" xfId="9888"/>
    <cellStyle name="Normal 9 2 2 3 3 3 2" xfId="22291"/>
    <cellStyle name="Normal 9 2 2 3 3 4" xfId="16202"/>
    <cellStyle name="Normal 9 2 2 3 4" xfId="6002"/>
    <cellStyle name="Normal 9 2 2 3 4 2" xfId="12270"/>
    <cellStyle name="Normal 9 2 2 3 4 2 2" xfId="24658"/>
    <cellStyle name="Normal 9 2 2 3 4 3" xfId="18432"/>
    <cellStyle name="Normal 9 2 2 3 5" xfId="8926"/>
    <cellStyle name="Normal 9 2 2 3 5 2" xfId="21337"/>
    <cellStyle name="Normal 9 2 2 3 6" xfId="14110"/>
    <cellStyle name="Normal 9 2 2 3 7" xfId="13754"/>
    <cellStyle name="Normal 9 2 2 3_LNG &amp; LPG rework" xfId="30828"/>
    <cellStyle name="Normal 9 2 2 4" xfId="449"/>
    <cellStyle name="Normal 9 2 2 4 2" xfId="823"/>
    <cellStyle name="Normal 9 2 2 4 2 2" xfId="4207"/>
    <cellStyle name="Normal 9 2 2 4 2 2 2" xfId="7267"/>
    <cellStyle name="Normal 9 2 2 4 2 2 2 2" xfId="13425"/>
    <cellStyle name="Normal 9 2 2 4 2 2 2 2 2" xfId="25812"/>
    <cellStyle name="Normal 9 2 2 4 2 2 2 3" xfId="19692"/>
    <cellStyle name="Normal 9 2 2 4 2 2 3" xfId="10194"/>
    <cellStyle name="Normal 9 2 2 4 2 2 3 2" xfId="22597"/>
    <cellStyle name="Normal 9 2 2 4 2 2 4" xfId="16778"/>
    <cellStyle name="Normal 9 2 2 4 2 3" xfId="6582"/>
    <cellStyle name="Normal 9 2 2 4 2 3 2" xfId="12741"/>
    <cellStyle name="Normal 9 2 2 4 2 3 2 2" xfId="25128"/>
    <cellStyle name="Normal 9 2 2 4 2 3 3" xfId="19008"/>
    <cellStyle name="Normal 9 2 2 4 2 4" xfId="9510"/>
    <cellStyle name="Normal 9 2 2 4 2 4 2" xfId="21913"/>
    <cellStyle name="Normal 9 2 2 4 2 5" xfId="14553"/>
    <cellStyle name="Normal 9 2 2 4 3" xfId="3038"/>
    <cellStyle name="Normal 9 2 2 4 3 2" xfId="6961"/>
    <cellStyle name="Normal 9 2 2 4 3 2 2" xfId="13120"/>
    <cellStyle name="Normal 9 2 2 4 3 2 2 2" xfId="25507"/>
    <cellStyle name="Normal 9 2 2 4 3 2 3" xfId="19387"/>
    <cellStyle name="Normal 9 2 2 4 3 3" xfId="9889"/>
    <cellStyle name="Normal 9 2 2 4 3 3 2" xfId="22292"/>
    <cellStyle name="Normal 9 2 2 4 3 4" xfId="16203"/>
    <cellStyle name="Normal 9 2 2 4 4" xfId="6003"/>
    <cellStyle name="Normal 9 2 2 4 4 2" xfId="12271"/>
    <cellStyle name="Normal 9 2 2 4 4 2 2" xfId="24659"/>
    <cellStyle name="Normal 9 2 2 4 4 3" xfId="18433"/>
    <cellStyle name="Normal 9 2 2 4 5" xfId="8927"/>
    <cellStyle name="Normal 9 2 2 4 5 2" xfId="21338"/>
    <cellStyle name="Normal 9 2 2 4 6" xfId="14198"/>
    <cellStyle name="Normal 9 2 2 4_LNG &amp; LPG rework" xfId="30829"/>
    <cellStyle name="Normal 9 2 2 5" xfId="558"/>
    <cellStyle name="Normal 9 2 2 5 2" xfId="3039"/>
    <cellStyle name="Normal 9 2 2 5 2 2" xfId="6962"/>
    <cellStyle name="Normal 9 2 2 5 2 2 2" xfId="13121"/>
    <cellStyle name="Normal 9 2 2 5 2 2 2 2" xfId="25508"/>
    <cellStyle name="Normal 9 2 2 5 2 2 3" xfId="19388"/>
    <cellStyle name="Normal 9 2 2 5 2 3" xfId="9890"/>
    <cellStyle name="Normal 9 2 2 5 2 3 2" xfId="22293"/>
    <cellStyle name="Normal 9 2 2 5 2 4" xfId="16204"/>
    <cellStyle name="Normal 9 2 2 5 3" xfId="6004"/>
    <cellStyle name="Normal 9 2 2 5 3 2" xfId="10954"/>
    <cellStyle name="Normal 9 2 2 5 3 2 2" xfId="23355"/>
    <cellStyle name="Normal 9 2 2 5 3 3" xfId="18434"/>
    <cellStyle name="Normal 9 2 2 5 4" xfId="8928"/>
    <cellStyle name="Normal 9 2 2 5 4 2" xfId="21339"/>
    <cellStyle name="Normal 9 2 2 5 5" xfId="14289"/>
    <cellStyle name="Normal 9 2 2 5_LNG &amp; LPG rework" xfId="30830"/>
    <cellStyle name="Normal 9 2 2 6" xfId="3040"/>
    <cellStyle name="Normal 9 2 2 6 2" xfId="6005"/>
    <cellStyle name="Normal 9 2 2 6 2 2" xfId="12273"/>
    <cellStyle name="Normal 9 2 2 6 2 2 2" xfId="24660"/>
    <cellStyle name="Normal 9 2 2 6 2 3" xfId="18435"/>
    <cellStyle name="Normal 9 2 2 6 3" xfId="8929"/>
    <cellStyle name="Normal 9 2 2 6 3 2" xfId="21340"/>
    <cellStyle name="Normal 9 2 2 6 4" xfId="16205"/>
    <cellStyle name="Normal 9 2 2 7" xfId="3041"/>
    <cellStyle name="Normal 9 2 2 7 2" xfId="6006"/>
    <cellStyle name="Normal 9 2 2 7 2 2" xfId="12274"/>
    <cellStyle name="Normal 9 2 2 7 2 2 2" xfId="24661"/>
    <cellStyle name="Normal 9 2 2 7 2 3" xfId="18436"/>
    <cellStyle name="Normal 9 2 2 7 3" xfId="8930"/>
    <cellStyle name="Normal 9 2 2 7 3 2" xfId="21341"/>
    <cellStyle name="Normal 9 2 2 7 4" xfId="16206"/>
    <cellStyle name="Normal 9 2 2 8" xfId="3042"/>
    <cellStyle name="Normal 9 2 2 8 2" xfId="6007"/>
    <cellStyle name="Normal 9 2 2 8 2 2" xfId="12275"/>
    <cellStyle name="Normal 9 2 2 8 2 2 2" xfId="24662"/>
    <cellStyle name="Normal 9 2 2 8 2 3" xfId="18437"/>
    <cellStyle name="Normal 9 2 2 8 3" xfId="8931"/>
    <cellStyle name="Normal 9 2 2 8 3 2" xfId="21342"/>
    <cellStyle name="Normal 9 2 2 8 4" xfId="16207"/>
    <cellStyle name="Normal 9 2 2 9" xfId="1043"/>
    <cellStyle name="Normal 9 2 2 9 2" xfId="6636"/>
    <cellStyle name="Normal 9 2 2 9 2 2" xfId="12795"/>
    <cellStyle name="Normal 9 2 2 9 2 2 2" xfId="25182"/>
    <cellStyle name="Normal 9 2 2 9 2 3" xfId="19062"/>
    <cellStyle name="Normal 9 2 2 9 3" xfId="9564"/>
    <cellStyle name="Normal 9 2 2 9 3 2" xfId="21967"/>
    <cellStyle name="Normal 9 2 2 9 4" xfId="14633"/>
    <cellStyle name="Normal 9 2 2_Alumina Prices" xfId="3043"/>
    <cellStyle name="Normal 9 2 20" xfId="3044"/>
    <cellStyle name="Normal 9 2 20 2" xfId="6008"/>
    <cellStyle name="Normal 9 2 20 2 2" xfId="12276"/>
    <cellStyle name="Normal 9 2 20 2 2 2" xfId="24663"/>
    <cellStyle name="Normal 9 2 20 2 3" xfId="18438"/>
    <cellStyle name="Normal 9 2 20 3" xfId="8932"/>
    <cellStyle name="Normal 9 2 20 3 2" xfId="21343"/>
    <cellStyle name="Normal 9 2 20 4" xfId="16208"/>
    <cellStyle name="Normal 9 2 21" xfId="3045"/>
    <cellStyle name="Normal 9 2 21 2" xfId="6009"/>
    <cellStyle name="Normal 9 2 21 2 2" xfId="12277"/>
    <cellStyle name="Normal 9 2 21 2 2 2" xfId="24664"/>
    <cellStyle name="Normal 9 2 21 2 3" xfId="18439"/>
    <cellStyle name="Normal 9 2 21 3" xfId="8933"/>
    <cellStyle name="Normal 9 2 21 3 2" xfId="21344"/>
    <cellStyle name="Normal 9 2 21 4" xfId="16209"/>
    <cellStyle name="Normal 9 2 22" xfId="3046"/>
    <cellStyle name="Normal 9 2 22 2" xfId="6010"/>
    <cellStyle name="Normal 9 2 22 2 2" xfId="12278"/>
    <cellStyle name="Normal 9 2 22 2 2 2" xfId="24665"/>
    <cellStyle name="Normal 9 2 22 2 3" xfId="18440"/>
    <cellStyle name="Normal 9 2 22 3" xfId="8934"/>
    <cellStyle name="Normal 9 2 22 3 2" xfId="21345"/>
    <cellStyle name="Normal 9 2 22 4" xfId="16210"/>
    <cellStyle name="Normal 9 2 23" xfId="1042"/>
    <cellStyle name="Normal 9 2 23 2" xfId="6635"/>
    <cellStyle name="Normal 9 2 23 2 2" xfId="12794"/>
    <cellStyle name="Normal 9 2 23 2 2 2" xfId="25181"/>
    <cellStyle name="Normal 9 2 23 2 3" xfId="19061"/>
    <cellStyle name="Normal 9 2 23 3" xfId="9563"/>
    <cellStyle name="Normal 9 2 23 3 2" xfId="21966"/>
    <cellStyle name="Normal 9 2 23 4" xfId="14632"/>
    <cellStyle name="Normal 9 2 24" xfId="4424"/>
    <cellStyle name="Normal 9 2 24 2" xfId="11034"/>
    <cellStyle name="Normal 9 2 24 2 2" xfId="23422"/>
    <cellStyle name="Normal 9 2 24 3" xfId="16861"/>
    <cellStyle name="Normal 9 2 25" xfId="7349"/>
    <cellStyle name="Normal 9 2 25 2" xfId="19767"/>
    <cellStyle name="Normal 9 2 26" xfId="13889"/>
    <cellStyle name="Normal 9 2 27" xfId="13532"/>
    <cellStyle name="Normal 9 2 3" xfId="227"/>
    <cellStyle name="Normal 9 2 3 10" xfId="13620"/>
    <cellStyle name="Normal 9 2 3 2" xfId="603"/>
    <cellStyle name="Normal 9 2 3 2 2" xfId="3048"/>
    <cellStyle name="Normal 9 2 3 2 2 2" xfId="6964"/>
    <cellStyle name="Normal 9 2 3 2 2 2 2" xfId="13123"/>
    <cellStyle name="Normal 9 2 3 2 2 2 2 2" xfId="25510"/>
    <cellStyle name="Normal 9 2 3 2 2 2 3" xfId="19390"/>
    <cellStyle name="Normal 9 2 3 2 2 3" xfId="9892"/>
    <cellStyle name="Normal 9 2 3 2 2 3 2" xfId="22295"/>
    <cellStyle name="Normal 9 2 3 2 2 4" xfId="16212"/>
    <cellStyle name="Normal 9 2 3 2 3" xfId="6012"/>
    <cellStyle name="Normal 9 2 3 2 3 2" xfId="10646"/>
    <cellStyle name="Normal 9 2 3 2 3 2 2" xfId="23047"/>
    <cellStyle name="Normal 9 2 3 2 3 3" xfId="18442"/>
    <cellStyle name="Normal 9 2 3 2 4" xfId="8936"/>
    <cellStyle name="Normal 9 2 3 2 4 2" xfId="21347"/>
    <cellStyle name="Normal 9 2 3 2 5" xfId="14333"/>
    <cellStyle name="Normal 9 2 3 2 6" xfId="13798"/>
    <cellStyle name="Normal 9 2 3 2_LNG &amp; LPG rework" xfId="30831"/>
    <cellStyle name="Normal 9 2 3 3" xfId="3049"/>
    <cellStyle name="Normal 9 2 3 3 2" xfId="6013"/>
    <cellStyle name="Normal 9 2 3 3 2 2" xfId="10442"/>
    <cellStyle name="Normal 9 2 3 3 2 2 2" xfId="22843"/>
    <cellStyle name="Normal 9 2 3 3 2 3" xfId="18443"/>
    <cellStyle name="Normal 9 2 3 3 3" xfId="10835"/>
    <cellStyle name="Normal 9 2 3 3 3 2" xfId="23236"/>
    <cellStyle name="Normal 9 2 3 3 4" xfId="8937"/>
    <cellStyle name="Normal 9 2 3 3 4 2" xfId="21348"/>
    <cellStyle name="Normal 9 2 3 3 5" xfId="16213"/>
    <cellStyle name="Normal 9 2 3 3_LNG &amp; LPG rework" xfId="30832"/>
    <cellStyle name="Normal 9 2 3 4" xfId="3050"/>
    <cellStyle name="Normal 9 2 3 4 2" xfId="6014"/>
    <cellStyle name="Normal 9 2 3 4 2 2" xfId="12280"/>
    <cellStyle name="Normal 9 2 3 4 2 2 2" xfId="24667"/>
    <cellStyle name="Normal 9 2 3 4 2 3" xfId="18444"/>
    <cellStyle name="Normal 9 2 3 4 3" xfId="8938"/>
    <cellStyle name="Normal 9 2 3 4 3 2" xfId="21349"/>
    <cellStyle name="Normal 9 2 3 4 4" xfId="16214"/>
    <cellStyle name="Normal 9 2 3 5" xfId="3051"/>
    <cellStyle name="Normal 9 2 3 5 2" xfId="6015"/>
    <cellStyle name="Normal 9 2 3 5 2 2" xfId="12281"/>
    <cellStyle name="Normal 9 2 3 5 2 2 2" xfId="24668"/>
    <cellStyle name="Normal 9 2 3 5 2 3" xfId="18445"/>
    <cellStyle name="Normal 9 2 3 5 3" xfId="8939"/>
    <cellStyle name="Normal 9 2 3 5 3 2" xfId="21350"/>
    <cellStyle name="Normal 9 2 3 5 4" xfId="16215"/>
    <cellStyle name="Normal 9 2 3 6" xfId="3047"/>
    <cellStyle name="Normal 9 2 3 6 2" xfId="6963"/>
    <cellStyle name="Normal 9 2 3 6 2 2" xfId="13122"/>
    <cellStyle name="Normal 9 2 3 6 2 2 2" xfId="25509"/>
    <cellStyle name="Normal 9 2 3 6 2 3" xfId="19389"/>
    <cellStyle name="Normal 9 2 3 6 3" xfId="9891"/>
    <cellStyle name="Normal 9 2 3 6 3 2" xfId="22294"/>
    <cellStyle name="Normal 9 2 3 6 4" xfId="16211"/>
    <cellStyle name="Normal 9 2 3 7" xfId="6011"/>
    <cellStyle name="Normal 9 2 3 7 2" xfId="12279"/>
    <cellStyle name="Normal 9 2 3 7 2 2" xfId="24666"/>
    <cellStyle name="Normal 9 2 3 7 3" xfId="18441"/>
    <cellStyle name="Normal 9 2 3 8" xfId="8935"/>
    <cellStyle name="Normal 9 2 3 8 2" xfId="21346"/>
    <cellStyle name="Normal 9 2 3 9" xfId="13978"/>
    <cellStyle name="Normal 9 2 3_Alumina Prices" xfId="3052"/>
    <cellStyle name="Normal 9 2 4" xfId="317"/>
    <cellStyle name="Normal 9 2 4 2" xfId="691"/>
    <cellStyle name="Normal 9 2 4 2 2" xfId="4077"/>
    <cellStyle name="Normal 9 2 4 2 2 2" xfId="7142"/>
    <cellStyle name="Normal 9 2 4 2 2 2 2" xfId="13300"/>
    <cellStyle name="Normal 9 2 4 2 2 2 2 2" xfId="25687"/>
    <cellStyle name="Normal 9 2 4 2 2 2 3" xfId="19567"/>
    <cellStyle name="Normal 9 2 4 2 2 3" xfId="10069"/>
    <cellStyle name="Normal 9 2 4 2 2 3 2" xfId="22472"/>
    <cellStyle name="Normal 9 2 4 2 2 4" xfId="16648"/>
    <cellStyle name="Normal 9 2 4 2 3" xfId="6452"/>
    <cellStyle name="Normal 9 2 4 2 3 2" xfId="12611"/>
    <cellStyle name="Normal 9 2 4 2 3 2 2" xfId="24998"/>
    <cellStyle name="Normal 9 2 4 2 3 3" xfId="18878"/>
    <cellStyle name="Normal 9 2 4 2 4" xfId="9380"/>
    <cellStyle name="Normal 9 2 4 2 4 2" xfId="21783"/>
    <cellStyle name="Normal 9 2 4 2 5" xfId="14421"/>
    <cellStyle name="Normal 9 2 4 3" xfId="3053"/>
    <cellStyle name="Normal 9 2 4 3 2" xfId="6965"/>
    <cellStyle name="Normal 9 2 4 3 2 2" xfId="13124"/>
    <cellStyle name="Normal 9 2 4 3 2 2 2" xfId="25511"/>
    <cellStyle name="Normal 9 2 4 3 2 3" xfId="19391"/>
    <cellStyle name="Normal 9 2 4 3 3" xfId="9893"/>
    <cellStyle name="Normal 9 2 4 3 3 2" xfId="22296"/>
    <cellStyle name="Normal 9 2 4 3 4" xfId="16216"/>
    <cellStyle name="Normal 9 2 4 4" xfId="6016"/>
    <cellStyle name="Normal 9 2 4 4 2" xfId="12282"/>
    <cellStyle name="Normal 9 2 4 4 2 2" xfId="24669"/>
    <cellStyle name="Normal 9 2 4 4 3" xfId="18446"/>
    <cellStyle name="Normal 9 2 4 5" xfId="8940"/>
    <cellStyle name="Normal 9 2 4 5 2" xfId="21351"/>
    <cellStyle name="Normal 9 2 4 6" xfId="14066"/>
    <cellStyle name="Normal 9 2 4 7" xfId="13710"/>
    <cellStyle name="Normal 9 2 4_LNG &amp; LPG rework" xfId="30833"/>
    <cellStyle name="Normal 9 2 5" xfId="405"/>
    <cellStyle name="Normal 9 2 5 2" xfId="779"/>
    <cellStyle name="Normal 9 2 5 2 2" xfId="4163"/>
    <cellStyle name="Normal 9 2 5 2 2 2" xfId="7223"/>
    <cellStyle name="Normal 9 2 5 2 2 2 2" xfId="13381"/>
    <cellStyle name="Normal 9 2 5 2 2 2 2 2" xfId="25768"/>
    <cellStyle name="Normal 9 2 5 2 2 2 3" xfId="19648"/>
    <cellStyle name="Normal 9 2 5 2 2 3" xfId="10150"/>
    <cellStyle name="Normal 9 2 5 2 2 3 2" xfId="22553"/>
    <cellStyle name="Normal 9 2 5 2 2 4" xfId="16734"/>
    <cellStyle name="Normal 9 2 5 2 3" xfId="6538"/>
    <cellStyle name="Normal 9 2 5 2 3 2" xfId="12697"/>
    <cellStyle name="Normal 9 2 5 2 3 2 2" xfId="25084"/>
    <cellStyle name="Normal 9 2 5 2 3 3" xfId="18964"/>
    <cellStyle name="Normal 9 2 5 2 4" xfId="9466"/>
    <cellStyle name="Normal 9 2 5 2 4 2" xfId="21869"/>
    <cellStyle name="Normal 9 2 5 2 5" xfId="14509"/>
    <cellStyle name="Normal 9 2 5 3" xfId="3054"/>
    <cellStyle name="Normal 9 2 5 3 2" xfId="6966"/>
    <cellStyle name="Normal 9 2 5 3 2 2" xfId="13125"/>
    <cellStyle name="Normal 9 2 5 3 2 2 2" xfId="25512"/>
    <cellStyle name="Normal 9 2 5 3 2 3" xfId="19392"/>
    <cellStyle name="Normal 9 2 5 3 3" xfId="9894"/>
    <cellStyle name="Normal 9 2 5 3 3 2" xfId="22297"/>
    <cellStyle name="Normal 9 2 5 3 4" xfId="16217"/>
    <cellStyle name="Normal 9 2 5 4" xfId="6017"/>
    <cellStyle name="Normal 9 2 5 4 2" xfId="12283"/>
    <cellStyle name="Normal 9 2 5 4 2 2" xfId="24670"/>
    <cellStyle name="Normal 9 2 5 4 3" xfId="18447"/>
    <cellStyle name="Normal 9 2 5 5" xfId="8941"/>
    <cellStyle name="Normal 9 2 5 5 2" xfId="21352"/>
    <cellStyle name="Normal 9 2 5 6" xfId="14154"/>
    <cellStyle name="Normal 9 2 5_LNG &amp; LPG rework" xfId="30834"/>
    <cellStyle name="Normal 9 2 6" xfId="514"/>
    <cellStyle name="Normal 9 2 6 2" xfId="3055"/>
    <cellStyle name="Normal 9 2 6 2 2" xfId="6967"/>
    <cellStyle name="Normal 9 2 6 2 2 2" xfId="13126"/>
    <cellStyle name="Normal 9 2 6 2 2 2 2" xfId="25513"/>
    <cellStyle name="Normal 9 2 6 2 2 3" xfId="19393"/>
    <cellStyle name="Normal 9 2 6 2 3" xfId="9895"/>
    <cellStyle name="Normal 9 2 6 2 3 2" xfId="22298"/>
    <cellStyle name="Normal 9 2 6 2 4" xfId="16218"/>
    <cellStyle name="Normal 9 2 6 3" xfId="6018"/>
    <cellStyle name="Normal 9 2 6 3 2" xfId="10910"/>
    <cellStyle name="Normal 9 2 6 3 2 2" xfId="23311"/>
    <cellStyle name="Normal 9 2 6 3 3" xfId="18448"/>
    <cellStyle name="Normal 9 2 6 4" xfId="8942"/>
    <cellStyle name="Normal 9 2 6 4 2" xfId="21353"/>
    <cellStyle name="Normal 9 2 6 5" xfId="14245"/>
    <cellStyle name="Normal 9 2 6_LNG &amp; LPG rework" xfId="30835"/>
    <cellStyle name="Normal 9 2 7" xfId="3056"/>
    <cellStyle name="Normal 9 2 7 2" xfId="6019"/>
    <cellStyle name="Normal 9 2 7 2 2" xfId="12284"/>
    <cellStyle name="Normal 9 2 7 2 2 2" xfId="24671"/>
    <cellStyle name="Normal 9 2 7 2 3" xfId="18449"/>
    <cellStyle name="Normal 9 2 7 3" xfId="8943"/>
    <cellStyle name="Normal 9 2 7 3 2" xfId="21354"/>
    <cellStyle name="Normal 9 2 7 4" xfId="16219"/>
    <cellStyle name="Normal 9 2 8" xfId="3057"/>
    <cellStyle name="Normal 9 2 8 2" xfId="6020"/>
    <cellStyle name="Normal 9 2 8 2 2" xfId="12285"/>
    <cellStyle name="Normal 9 2 8 2 2 2" xfId="24672"/>
    <cellStyle name="Normal 9 2 8 2 3" xfId="18450"/>
    <cellStyle name="Normal 9 2 8 3" xfId="8944"/>
    <cellStyle name="Normal 9 2 8 3 2" xfId="21355"/>
    <cellStyle name="Normal 9 2 8 4" xfId="16220"/>
    <cellStyle name="Normal 9 2 9" xfId="3058"/>
    <cellStyle name="Normal 9 2 9 2" xfId="6021"/>
    <cellStyle name="Normal 9 2 9 2 2" xfId="12286"/>
    <cellStyle name="Normal 9 2 9 2 2 2" xfId="24673"/>
    <cellStyle name="Normal 9 2 9 2 3" xfId="18451"/>
    <cellStyle name="Normal 9 2 9 3" xfId="8945"/>
    <cellStyle name="Normal 9 2 9 3 2" xfId="21356"/>
    <cellStyle name="Normal 9 2 9 4" xfId="16221"/>
    <cellStyle name="Normal 9 2_Alumina Prices" xfId="3059"/>
    <cellStyle name="Normal 9 20" xfId="3060"/>
    <cellStyle name="Normal 9 20 2" xfId="3504"/>
    <cellStyle name="Normal 9 20 2 2" xfId="6370"/>
    <cellStyle name="Normal 9 20 2 2 2" xfId="10304"/>
    <cellStyle name="Normal 9 20 2 2 2 2" xfId="22705"/>
    <cellStyle name="Normal 9 20 2 2 3" xfId="18800"/>
    <cellStyle name="Normal 9 20 2 3" xfId="10691"/>
    <cellStyle name="Normal 9 20 2 3 2" xfId="23092"/>
    <cellStyle name="Normal 9 20 2 4" xfId="9295"/>
    <cellStyle name="Normal 9 20 2 4 2" xfId="21705"/>
    <cellStyle name="Normal 9 20 2 5" xfId="16570"/>
    <cellStyle name="Normal 9 20 2_LNG &amp; LPG rework" xfId="30837"/>
    <cellStyle name="Normal 9 20 3" xfId="6022"/>
    <cellStyle name="Normal 9 20 3 2" xfId="10220"/>
    <cellStyle name="Normal 9 20 3 2 2" xfId="22621"/>
    <cellStyle name="Normal 9 20 3 3" xfId="18452"/>
    <cellStyle name="Normal 9 20 4" xfId="10506"/>
    <cellStyle name="Normal 9 20 4 2" xfId="22907"/>
    <cellStyle name="Normal 9 20 5" xfId="8946"/>
    <cellStyle name="Normal 9 20 5 2" xfId="21357"/>
    <cellStyle name="Normal 9 20 6" xfId="16222"/>
    <cellStyle name="Normal 9 20_LNG &amp; LPG rework" xfId="30836"/>
    <cellStyle name="Normal 9 21" xfId="3061"/>
    <cellStyle name="Normal 9 21 2" xfId="6023"/>
    <cellStyle name="Normal 9 21 2 2" xfId="10481"/>
    <cellStyle name="Normal 9 21 2 2 2" xfId="22882"/>
    <cellStyle name="Normal 9 21 2 3" xfId="18453"/>
    <cellStyle name="Normal 9 21 3" xfId="10878"/>
    <cellStyle name="Normal 9 21 3 2" xfId="23279"/>
    <cellStyle name="Normal 9 21 4" xfId="8947"/>
    <cellStyle name="Normal 9 21 4 2" xfId="21358"/>
    <cellStyle name="Normal 9 21 5" xfId="16223"/>
    <cellStyle name="Normal 9 21_LNG &amp; LPG rework" xfId="30838"/>
    <cellStyle name="Normal 9 22" xfId="3062"/>
    <cellStyle name="Normal 9 22 2" xfId="6024"/>
    <cellStyle name="Normal 9 22 2 2" xfId="10487"/>
    <cellStyle name="Normal 9 22 2 2 2" xfId="22888"/>
    <cellStyle name="Normal 9 22 2 3" xfId="18454"/>
    <cellStyle name="Normal 9 22 3" xfId="10886"/>
    <cellStyle name="Normal 9 22 3 2" xfId="23287"/>
    <cellStyle name="Normal 9 22 4" xfId="8948"/>
    <cellStyle name="Normal 9 22 4 2" xfId="21359"/>
    <cellStyle name="Normal 9 22 5" xfId="16224"/>
    <cellStyle name="Normal 9 22_LNG &amp; LPG rework" xfId="30839"/>
    <cellStyle name="Normal 9 23" xfId="3063"/>
    <cellStyle name="Normal 9 23 2" xfId="6025"/>
    <cellStyle name="Normal 9 23 2 2" xfId="12287"/>
    <cellStyle name="Normal 9 23 2 2 2" xfId="24674"/>
    <cellStyle name="Normal 9 23 2 3" xfId="18455"/>
    <cellStyle name="Normal 9 23 3" xfId="8949"/>
    <cellStyle name="Normal 9 23 3 2" xfId="21360"/>
    <cellStyle name="Normal 9 23 4" xfId="16225"/>
    <cellStyle name="Normal 9 24" xfId="3064"/>
    <cellStyle name="Normal 9 24 2" xfId="6026"/>
    <cellStyle name="Normal 9 24 2 2" xfId="12288"/>
    <cellStyle name="Normal 9 24 2 2 2" xfId="24675"/>
    <cellStyle name="Normal 9 24 2 3" xfId="18456"/>
    <cellStyle name="Normal 9 24 3" xfId="8950"/>
    <cellStyle name="Normal 9 24 3 2" xfId="21361"/>
    <cellStyle name="Normal 9 24 4" xfId="16226"/>
    <cellStyle name="Normal 9 25" xfId="3065"/>
    <cellStyle name="Normal 9 25 2" xfId="6027"/>
    <cellStyle name="Normal 9 25 2 2" xfId="12289"/>
    <cellStyle name="Normal 9 25 2 2 2" xfId="24676"/>
    <cellStyle name="Normal 9 25 2 3" xfId="18457"/>
    <cellStyle name="Normal 9 25 3" xfId="8951"/>
    <cellStyle name="Normal 9 25 3 2" xfId="21362"/>
    <cellStyle name="Normal 9 25 4" xfId="16227"/>
    <cellStyle name="Normal 9 26" xfId="3066"/>
    <cellStyle name="Normal 9 26 2" xfId="6028"/>
    <cellStyle name="Normal 9 26 2 2" xfId="12290"/>
    <cellStyle name="Normal 9 26 2 2 2" xfId="24677"/>
    <cellStyle name="Normal 9 26 2 3" xfId="18458"/>
    <cellStyle name="Normal 9 26 3" xfId="8952"/>
    <cellStyle name="Normal 9 26 3 2" xfId="21363"/>
    <cellStyle name="Normal 9 26 4" xfId="16228"/>
    <cellStyle name="Normal 9 26 5" xfId="26136"/>
    <cellStyle name="Normal 9 27" xfId="3067"/>
    <cellStyle name="Normal 9 27 2" xfId="6029"/>
    <cellStyle name="Normal 9 27 2 2" xfId="12291"/>
    <cellStyle name="Normal 9 27 2 2 2" xfId="24678"/>
    <cellStyle name="Normal 9 27 2 3" xfId="18459"/>
    <cellStyle name="Normal 9 27 3" xfId="8953"/>
    <cellStyle name="Normal 9 27 3 2" xfId="21364"/>
    <cellStyle name="Normal 9 27 4" xfId="16229"/>
    <cellStyle name="Normal 9 27 5" xfId="26148"/>
    <cellStyle name="Normal 9 28" xfId="3068"/>
    <cellStyle name="Normal 9 28 2" xfId="6030"/>
    <cellStyle name="Normal 9 28 2 2" xfId="12292"/>
    <cellStyle name="Normal 9 28 2 2 2" xfId="24679"/>
    <cellStyle name="Normal 9 28 2 3" xfId="18460"/>
    <cellStyle name="Normal 9 28 3" xfId="8954"/>
    <cellStyle name="Normal 9 28 3 2" xfId="21365"/>
    <cellStyle name="Normal 9 28 4" xfId="16230"/>
    <cellStyle name="Normal 9 28 5" xfId="26150"/>
    <cellStyle name="Normal 9 29" xfId="3069"/>
    <cellStyle name="Normal 9 29 2" xfId="6031"/>
    <cellStyle name="Normal 9 29 2 2" xfId="12293"/>
    <cellStyle name="Normal 9 29 2 2 2" xfId="24680"/>
    <cellStyle name="Normal 9 29 2 3" xfId="18461"/>
    <cellStyle name="Normal 9 29 3" xfId="8955"/>
    <cellStyle name="Normal 9 29 3 2" xfId="21366"/>
    <cellStyle name="Normal 9 29 4" xfId="16231"/>
    <cellStyle name="Normal 9 29 5" xfId="26151"/>
    <cellStyle name="Normal 9 3" xfId="158"/>
    <cellStyle name="Normal 9 3 10" xfId="3070"/>
    <cellStyle name="Normal 9 3 10 2" xfId="6032"/>
    <cellStyle name="Normal 9 3 10 2 2" xfId="12294"/>
    <cellStyle name="Normal 9 3 10 2 2 2" xfId="24681"/>
    <cellStyle name="Normal 9 3 10 2 3" xfId="18462"/>
    <cellStyle name="Normal 9 3 10 3" xfId="8956"/>
    <cellStyle name="Normal 9 3 10 3 2" xfId="21367"/>
    <cellStyle name="Normal 9 3 10 4" xfId="16232"/>
    <cellStyle name="Normal 9 3 11" xfId="3071"/>
    <cellStyle name="Normal 9 3 11 2" xfId="6033"/>
    <cellStyle name="Normal 9 3 11 2 2" xfId="12295"/>
    <cellStyle name="Normal 9 3 11 2 2 2" xfId="24682"/>
    <cellStyle name="Normal 9 3 11 2 3" xfId="18463"/>
    <cellStyle name="Normal 9 3 11 3" xfId="8957"/>
    <cellStyle name="Normal 9 3 11 3 2" xfId="21368"/>
    <cellStyle name="Normal 9 3 11 4" xfId="16233"/>
    <cellStyle name="Normal 9 3 12" xfId="3072"/>
    <cellStyle name="Normal 9 3 12 2" xfId="6034"/>
    <cellStyle name="Normal 9 3 12 2 2" xfId="12296"/>
    <cellStyle name="Normal 9 3 12 2 2 2" xfId="24683"/>
    <cellStyle name="Normal 9 3 12 2 3" xfId="18464"/>
    <cellStyle name="Normal 9 3 12 3" xfId="8958"/>
    <cellStyle name="Normal 9 3 12 3 2" xfId="21369"/>
    <cellStyle name="Normal 9 3 12 4" xfId="16234"/>
    <cellStyle name="Normal 9 3 13" xfId="3073"/>
    <cellStyle name="Normal 9 3 13 2" xfId="6035"/>
    <cellStyle name="Normal 9 3 13 2 2" xfId="12297"/>
    <cellStyle name="Normal 9 3 13 2 2 2" xfId="24684"/>
    <cellStyle name="Normal 9 3 13 2 3" xfId="18465"/>
    <cellStyle name="Normal 9 3 13 3" xfId="8959"/>
    <cellStyle name="Normal 9 3 13 3 2" xfId="21370"/>
    <cellStyle name="Normal 9 3 13 4" xfId="16235"/>
    <cellStyle name="Normal 9 3 14" xfId="3074"/>
    <cellStyle name="Normal 9 3 14 2" xfId="6036"/>
    <cellStyle name="Normal 9 3 14 2 2" xfId="12298"/>
    <cellStyle name="Normal 9 3 14 2 2 2" xfId="24685"/>
    <cellStyle name="Normal 9 3 14 2 3" xfId="18466"/>
    <cellStyle name="Normal 9 3 14 3" xfId="8960"/>
    <cellStyle name="Normal 9 3 14 3 2" xfId="21371"/>
    <cellStyle name="Normal 9 3 14 4" xfId="16236"/>
    <cellStyle name="Normal 9 3 15" xfId="3075"/>
    <cellStyle name="Normal 9 3 15 2" xfId="6037"/>
    <cellStyle name="Normal 9 3 15 2 2" xfId="12299"/>
    <cellStyle name="Normal 9 3 15 2 2 2" xfId="24686"/>
    <cellStyle name="Normal 9 3 15 2 3" xfId="18467"/>
    <cellStyle name="Normal 9 3 15 3" xfId="8961"/>
    <cellStyle name="Normal 9 3 15 3 2" xfId="21372"/>
    <cellStyle name="Normal 9 3 15 4" xfId="16237"/>
    <cellStyle name="Normal 9 3 16" xfId="3076"/>
    <cellStyle name="Normal 9 3 16 2" xfId="6038"/>
    <cellStyle name="Normal 9 3 16 2 2" xfId="12300"/>
    <cellStyle name="Normal 9 3 16 2 2 2" xfId="24687"/>
    <cellStyle name="Normal 9 3 16 2 3" xfId="18468"/>
    <cellStyle name="Normal 9 3 16 3" xfId="8962"/>
    <cellStyle name="Normal 9 3 16 3 2" xfId="21373"/>
    <cellStyle name="Normal 9 3 16 4" xfId="16238"/>
    <cellStyle name="Normal 9 3 17" xfId="3077"/>
    <cellStyle name="Normal 9 3 17 2" xfId="6039"/>
    <cellStyle name="Normal 9 3 17 2 2" xfId="12301"/>
    <cellStyle name="Normal 9 3 17 2 2 2" xfId="24688"/>
    <cellStyle name="Normal 9 3 17 2 3" xfId="18469"/>
    <cellStyle name="Normal 9 3 17 3" xfId="8963"/>
    <cellStyle name="Normal 9 3 17 3 2" xfId="21374"/>
    <cellStyle name="Normal 9 3 17 4" xfId="16239"/>
    <cellStyle name="Normal 9 3 18" xfId="3078"/>
    <cellStyle name="Normal 9 3 18 2" xfId="6040"/>
    <cellStyle name="Normal 9 3 18 2 2" xfId="12302"/>
    <cellStyle name="Normal 9 3 18 2 2 2" xfId="24689"/>
    <cellStyle name="Normal 9 3 18 2 3" xfId="18470"/>
    <cellStyle name="Normal 9 3 18 3" xfId="8964"/>
    <cellStyle name="Normal 9 3 18 3 2" xfId="21375"/>
    <cellStyle name="Normal 9 3 18 4" xfId="16240"/>
    <cellStyle name="Normal 9 3 19" xfId="3079"/>
    <cellStyle name="Normal 9 3 19 2" xfId="6041"/>
    <cellStyle name="Normal 9 3 19 2 2" xfId="12303"/>
    <cellStyle name="Normal 9 3 19 2 2 2" xfId="24690"/>
    <cellStyle name="Normal 9 3 19 2 3" xfId="18471"/>
    <cellStyle name="Normal 9 3 19 3" xfId="8965"/>
    <cellStyle name="Normal 9 3 19 3 2" xfId="21376"/>
    <cellStyle name="Normal 9 3 19 4" xfId="16241"/>
    <cellStyle name="Normal 9 3 2" xfId="249"/>
    <cellStyle name="Normal 9 3 2 10" xfId="13642"/>
    <cellStyle name="Normal 9 3 2 2" xfId="625"/>
    <cellStyle name="Normal 9 3 2 2 2" xfId="3080"/>
    <cellStyle name="Normal 9 3 2 2 2 2" xfId="6969"/>
    <cellStyle name="Normal 9 3 2 2 2 2 2" xfId="13127"/>
    <cellStyle name="Normal 9 3 2 2 2 2 2 2" xfId="25514"/>
    <cellStyle name="Normal 9 3 2 2 2 2 3" xfId="19394"/>
    <cellStyle name="Normal 9 3 2 2 2 3" xfId="9896"/>
    <cellStyle name="Normal 9 3 2 2 2 3 2" xfId="22299"/>
    <cellStyle name="Normal 9 3 2 2 2 4" xfId="16242"/>
    <cellStyle name="Normal 9 3 2 2 3" xfId="6042"/>
    <cellStyle name="Normal 9 3 2 2 3 2" xfId="10647"/>
    <cellStyle name="Normal 9 3 2 2 3 2 2" xfId="23048"/>
    <cellStyle name="Normal 9 3 2 2 3 3" xfId="18472"/>
    <cellStyle name="Normal 9 3 2 2 4" xfId="8966"/>
    <cellStyle name="Normal 9 3 2 2 4 2" xfId="21377"/>
    <cellStyle name="Normal 9 3 2 2 5" xfId="14355"/>
    <cellStyle name="Normal 9 3 2 2 6" xfId="13820"/>
    <cellStyle name="Normal 9 3 2 2_LNG &amp; LPG rework" xfId="30840"/>
    <cellStyle name="Normal 9 3 2 3" xfId="3081"/>
    <cellStyle name="Normal 9 3 2 3 2" xfId="6043"/>
    <cellStyle name="Normal 9 3 2 3 2 2" xfId="10443"/>
    <cellStyle name="Normal 9 3 2 3 2 2 2" xfId="22844"/>
    <cellStyle name="Normal 9 3 2 3 2 3" xfId="18473"/>
    <cellStyle name="Normal 9 3 2 3 3" xfId="10836"/>
    <cellStyle name="Normal 9 3 2 3 3 2" xfId="23237"/>
    <cellStyle name="Normal 9 3 2 3 4" xfId="8967"/>
    <cellStyle name="Normal 9 3 2 3 4 2" xfId="21378"/>
    <cellStyle name="Normal 9 3 2 3 5" xfId="16243"/>
    <cellStyle name="Normal 9 3 2 3_LNG &amp; LPG rework" xfId="30841"/>
    <cellStyle name="Normal 9 3 2 4" xfId="3082"/>
    <cellStyle name="Normal 9 3 2 4 2" xfId="6044"/>
    <cellStyle name="Normal 9 3 2 4 2 2" xfId="12304"/>
    <cellStyle name="Normal 9 3 2 4 2 2 2" xfId="24691"/>
    <cellStyle name="Normal 9 3 2 4 2 3" xfId="18474"/>
    <cellStyle name="Normal 9 3 2 4 3" xfId="8968"/>
    <cellStyle name="Normal 9 3 2 4 3 2" xfId="21379"/>
    <cellStyle name="Normal 9 3 2 4 4" xfId="16244"/>
    <cellStyle name="Normal 9 3 2 5" xfId="3083"/>
    <cellStyle name="Normal 9 3 2 5 2" xfId="6045"/>
    <cellStyle name="Normal 9 3 2 5 2 2" xfId="12305"/>
    <cellStyle name="Normal 9 3 2 5 2 2 2" xfId="24692"/>
    <cellStyle name="Normal 9 3 2 5 2 3" xfId="18475"/>
    <cellStyle name="Normal 9 3 2 5 3" xfId="8969"/>
    <cellStyle name="Normal 9 3 2 5 3 2" xfId="21380"/>
    <cellStyle name="Normal 9 3 2 5 4" xfId="16245"/>
    <cellStyle name="Normal 9 3 2 6" xfId="1045"/>
    <cellStyle name="Normal 9 3 2 6 2" xfId="6638"/>
    <cellStyle name="Normal 9 3 2 6 2 2" xfId="12797"/>
    <cellStyle name="Normal 9 3 2 6 2 2 2" xfId="25184"/>
    <cellStyle name="Normal 9 3 2 6 2 3" xfId="19064"/>
    <cellStyle name="Normal 9 3 2 6 3" xfId="9566"/>
    <cellStyle name="Normal 9 3 2 6 3 2" xfId="21969"/>
    <cellStyle name="Normal 9 3 2 6 4" xfId="14635"/>
    <cellStyle name="Normal 9 3 2 7" xfId="4427"/>
    <cellStyle name="Normal 9 3 2 7 2" xfId="11037"/>
    <cellStyle name="Normal 9 3 2 7 2 2" xfId="23425"/>
    <cellStyle name="Normal 9 3 2 7 3" xfId="16864"/>
    <cellStyle name="Normal 9 3 2 8" xfId="7352"/>
    <cellStyle name="Normal 9 3 2 8 2" xfId="19770"/>
    <cellStyle name="Normal 9 3 2 9" xfId="14000"/>
    <cellStyle name="Normal 9 3 2_Alumina Prices" xfId="3084"/>
    <cellStyle name="Normal 9 3 20" xfId="1044"/>
    <cellStyle name="Normal 9 3 20 2" xfId="6637"/>
    <cellStyle name="Normal 9 3 20 2 2" xfId="12796"/>
    <cellStyle name="Normal 9 3 20 2 2 2" xfId="25183"/>
    <cellStyle name="Normal 9 3 20 2 3" xfId="19063"/>
    <cellStyle name="Normal 9 3 20 3" xfId="9565"/>
    <cellStyle name="Normal 9 3 20 3 2" xfId="21968"/>
    <cellStyle name="Normal 9 3 20 4" xfId="14634"/>
    <cellStyle name="Normal 9 3 21" xfId="4426"/>
    <cellStyle name="Normal 9 3 21 2" xfId="11036"/>
    <cellStyle name="Normal 9 3 21 2 2" xfId="23424"/>
    <cellStyle name="Normal 9 3 21 3" xfId="16863"/>
    <cellStyle name="Normal 9 3 22" xfId="7351"/>
    <cellStyle name="Normal 9 3 22 2" xfId="19769"/>
    <cellStyle name="Normal 9 3 23" xfId="13911"/>
    <cellStyle name="Normal 9 3 24" xfId="13554"/>
    <cellStyle name="Normal 9 3 3" xfId="339"/>
    <cellStyle name="Normal 9 3 3 2" xfId="713"/>
    <cellStyle name="Normal 9 3 3 2 2" xfId="4099"/>
    <cellStyle name="Normal 9 3 3 2 2 2" xfId="7163"/>
    <cellStyle name="Normal 9 3 3 2 2 2 2" xfId="13321"/>
    <cellStyle name="Normal 9 3 3 2 2 2 2 2" xfId="25708"/>
    <cellStyle name="Normal 9 3 3 2 2 2 3" xfId="19588"/>
    <cellStyle name="Normal 9 3 3 2 2 3" xfId="10090"/>
    <cellStyle name="Normal 9 3 3 2 2 3 2" xfId="22493"/>
    <cellStyle name="Normal 9 3 3 2 2 4" xfId="16670"/>
    <cellStyle name="Normal 9 3 3 2 3" xfId="6474"/>
    <cellStyle name="Normal 9 3 3 2 3 2" xfId="12633"/>
    <cellStyle name="Normal 9 3 3 2 3 2 2" xfId="25020"/>
    <cellStyle name="Normal 9 3 3 2 3 3" xfId="18900"/>
    <cellStyle name="Normal 9 3 3 2 4" xfId="9402"/>
    <cellStyle name="Normal 9 3 3 2 4 2" xfId="21805"/>
    <cellStyle name="Normal 9 3 3 2 5" xfId="14443"/>
    <cellStyle name="Normal 9 3 3 3" xfId="3085"/>
    <cellStyle name="Normal 9 3 3 3 2" xfId="6970"/>
    <cellStyle name="Normal 9 3 3 3 2 2" xfId="13128"/>
    <cellStyle name="Normal 9 3 3 3 2 2 2" xfId="25515"/>
    <cellStyle name="Normal 9 3 3 3 2 3" xfId="19395"/>
    <cellStyle name="Normal 9 3 3 3 3" xfId="9897"/>
    <cellStyle name="Normal 9 3 3 3 3 2" xfId="22300"/>
    <cellStyle name="Normal 9 3 3 3 4" xfId="16246"/>
    <cellStyle name="Normal 9 3 3 4" xfId="6046"/>
    <cellStyle name="Normal 9 3 3 4 2" xfId="12306"/>
    <cellStyle name="Normal 9 3 3 4 2 2" xfId="24693"/>
    <cellStyle name="Normal 9 3 3 4 3" xfId="18476"/>
    <cellStyle name="Normal 9 3 3 5" xfId="8970"/>
    <cellStyle name="Normal 9 3 3 5 2" xfId="21381"/>
    <cellStyle name="Normal 9 3 3 6" xfId="14088"/>
    <cellStyle name="Normal 9 3 3 7" xfId="13732"/>
    <cellStyle name="Normal 9 3 3_LNG &amp; LPG rework" xfId="30842"/>
    <cellStyle name="Normal 9 3 4" xfId="427"/>
    <cellStyle name="Normal 9 3 4 2" xfId="801"/>
    <cellStyle name="Normal 9 3 4 2 2" xfId="4185"/>
    <cellStyle name="Normal 9 3 4 2 2 2" xfId="7245"/>
    <cellStyle name="Normal 9 3 4 2 2 2 2" xfId="13403"/>
    <cellStyle name="Normal 9 3 4 2 2 2 2 2" xfId="25790"/>
    <cellStyle name="Normal 9 3 4 2 2 2 3" xfId="19670"/>
    <cellStyle name="Normal 9 3 4 2 2 3" xfId="10172"/>
    <cellStyle name="Normal 9 3 4 2 2 3 2" xfId="22575"/>
    <cellStyle name="Normal 9 3 4 2 2 4" xfId="16756"/>
    <cellStyle name="Normal 9 3 4 2 3" xfId="6560"/>
    <cellStyle name="Normal 9 3 4 2 3 2" xfId="12719"/>
    <cellStyle name="Normal 9 3 4 2 3 2 2" xfId="25106"/>
    <cellStyle name="Normal 9 3 4 2 3 3" xfId="18986"/>
    <cellStyle name="Normal 9 3 4 2 4" xfId="9488"/>
    <cellStyle name="Normal 9 3 4 2 4 2" xfId="21891"/>
    <cellStyle name="Normal 9 3 4 2 5" xfId="14531"/>
    <cellStyle name="Normal 9 3 4 3" xfId="3086"/>
    <cellStyle name="Normal 9 3 4 3 2" xfId="6971"/>
    <cellStyle name="Normal 9 3 4 3 2 2" xfId="13129"/>
    <cellStyle name="Normal 9 3 4 3 2 2 2" xfId="25516"/>
    <cellStyle name="Normal 9 3 4 3 2 3" xfId="19396"/>
    <cellStyle name="Normal 9 3 4 3 3" xfId="9898"/>
    <cellStyle name="Normal 9 3 4 3 3 2" xfId="22301"/>
    <cellStyle name="Normal 9 3 4 3 4" xfId="16247"/>
    <cellStyle name="Normal 9 3 4 4" xfId="6047"/>
    <cellStyle name="Normal 9 3 4 4 2" xfId="12307"/>
    <cellStyle name="Normal 9 3 4 4 2 2" xfId="24694"/>
    <cellStyle name="Normal 9 3 4 4 3" xfId="18477"/>
    <cellStyle name="Normal 9 3 4 5" xfId="8971"/>
    <cellStyle name="Normal 9 3 4 5 2" xfId="21382"/>
    <cellStyle name="Normal 9 3 4 6" xfId="14176"/>
    <cellStyle name="Normal 9 3 4_LNG &amp; LPG rework" xfId="30843"/>
    <cellStyle name="Normal 9 3 5" xfId="536"/>
    <cellStyle name="Normal 9 3 5 2" xfId="3087"/>
    <cellStyle name="Normal 9 3 5 2 2" xfId="6972"/>
    <cellStyle name="Normal 9 3 5 2 2 2" xfId="13130"/>
    <cellStyle name="Normal 9 3 5 2 2 2 2" xfId="25517"/>
    <cellStyle name="Normal 9 3 5 2 2 3" xfId="19397"/>
    <cellStyle name="Normal 9 3 5 2 3" xfId="9899"/>
    <cellStyle name="Normal 9 3 5 2 3 2" xfId="22302"/>
    <cellStyle name="Normal 9 3 5 2 4" xfId="16248"/>
    <cellStyle name="Normal 9 3 5 3" xfId="6048"/>
    <cellStyle name="Normal 9 3 5 3 2" xfId="10932"/>
    <cellStyle name="Normal 9 3 5 3 2 2" xfId="23333"/>
    <cellStyle name="Normal 9 3 5 3 3" xfId="18478"/>
    <cellStyle name="Normal 9 3 5 4" xfId="8972"/>
    <cellStyle name="Normal 9 3 5 4 2" xfId="21383"/>
    <cellStyle name="Normal 9 3 5 5" xfId="14267"/>
    <cellStyle name="Normal 9 3 5_LNG &amp; LPG rework" xfId="30844"/>
    <cellStyle name="Normal 9 3 6" xfId="3088"/>
    <cellStyle name="Normal 9 3 6 2" xfId="6049"/>
    <cellStyle name="Normal 9 3 6 2 2" xfId="12308"/>
    <cellStyle name="Normal 9 3 6 2 2 2" xfId="24695"/>
    <cellStyle name="Normal 9 3 6 2 3" xfId="18479"/>
    <cellStyle name="Normal 9 3 6 3" xfId="8973"/>
    <cellStyle name="Normal 9 3 6 3 2" xfId="21384"/>
    <cellStyle name="Normal 9 3 6 4" xfId="16249"/>
    <cellStyle name="Normal 9 3 7" xfId="3089"/>
    <cellStyle name="Normal 9 3 7 2" xfId="6050"/>
    <cellStyle name="Normal 9 3 7 2 2" xfId="12309"/>
    <cellStyle name="Normal 9 3 7 2 2 2" xfId="24696"/>
    <cellStyle name="Normal 9 3 7 2 3" xfId="18480"/>
    <cellStyle name="Normal 9 3 7 3" xfId="8974"/>
    <cellStyle name="Normal 9 3 7 3 2" xfId="21385"/>
    <cellStyle name="Normal 9 3 7 4" xfId="16250"/>
    <cellStyle name="Normal 9 3 8" xfId="3090"/>
    <cellStyle name="Normal 9 3 8 2" xfId="6051"/>
    <cellStyle name="Normal 9 3 8 2 2" xfId="12310"/>
    <cellStyle name="Normal 9 3 8 2 2 2" xfId="24697"/>
    <cellStyle name="Normal 9 3 8 2 3" xfId="18481"/>
    <cellStyle name="Normal 9 3 8 3" xfId="8975"/>
    <cellStyle name="Normal 9 3 8 3 2" xfId="21386"/>
    <cellStyle name="Normal 9 3 8 4" xfId="16251"/>
    <cellStyle name="Normal 9 3 9" xfId="3091"/>
    <cellStyle name="Normal 9 3 9 2" xfId="6052"/>
    <cellStyle name="Normal 9 3 9 2 2" xfId="12311"/>
    <cellStyle name="Normal 9 3 9 2 2 2" xfId="24698"/>
    <cellStyle name="Normal 9 3 9 2 3" xfId="18482"/>
    <cellStyle name="Normal 9 3 9 3" xfId="8976"/>
    <cellStyle name="Normal 9 3 9 3 2" xfId="21387"/>
    <cellStyle name="Normal 9 3 9 4" xfId="16252"/>
    <cellStyle name="Normal 9 3_Alumina Prices" xfId="3092"/>
    <cellStyle name="Normal 9 30" xfId="3093"/>
    <cellStyle name="Normal 9 30 2" xfId="6053"/>
    <cellStyle name="Normal 9 30 2 2" xfId="12312"/>
    <cellStyle name="Normal 9 30 2 2 2" xfId="24699"/>
    <cellStyle name="Normal 9 30 2 3" xfId="18483"/>
    <cellStyle name="Normal 9 30 3" xfId="8977"/>
    <cellStyle name="Normal 9 30 3 2" xfId="21388"/>
    <cellStyle name="Normal 9 30 4" xfId="16253"/>
    <cellStyle name="Normal 9 31" xfId="3094"/>
    <cellStyle name="Normal 9 31 2" xfId="6054"/>
    <cellStyle name="Normal 9 31 2 2" xfId="12313"/>
    <cellStyle name="Normal 9 31 2 2 2" xfId="24700"/>
    <cellStyle name="Normal 9 31 2 3" xfId="18484"/>
    <cellStyle name="Normal 9 31 3" xfId="8978"/>
    <cellStyle name="Normal 9 31 3 2" xfId="21389"/>
    <cellStyle name="Normal 9 31 4" xfId="16254"/>
    <cellStyle name="Normal 9 32" xfId="1041"/>
    <cellStyle name="Normal 9 32 2" xfId="4423"/>
    <cellStyle name="Normal 9 32 2 2" xfId="11033"/>
    <cellStyle name="Normal 9 32 2 2 2" xfId="23421"/>
    <cellStyle name="Normal 9 32 2 3" xfId="16860"/>
    <cellStyle name="Normal 9 32 3" xfId="7348"/>
    <cellStyle name="Normal 9 32 3 2" xfId="19766"/>
    <cellStyle name="Normal 9 32 4" xfId="14631"/>
    <cellStyle name="Normal 9 33" xfId="847"/>
    <cellStyle name="Normal 9 34" xfId="1066"/>
    <cellStyle name="Normal 9 35" xfId="4230"/>
    <cellStyle name="Normal 9 36" xfId="4258"/>
    <cellStyle name="Normal 9 37" xfId="4243"/>
    <cellStyle name="Normal 9 38" xfId="933"/>
    <cellStyle name="Normal 9 39" xfId="4239"/>
    <cellStyle name="Normal 9 4" xfId="205"/>
    <cellStyle name="Normal 9 4 10" xfId="3095"/>
    <cellStyle name="Normal 9 4 10 2" xfId="6055"/>
    <cellStyle name="Normal 9 4 10 2 2" xfId="12314"/>
    <cellStyle name="Normal 9 4 10 2 2 2" xfId="24701"/>
    <cellStyle name="Normal 9 4 10 2 3" xfId="18485"/>
    <cellStyle name="Normal 9 4 10 3" xfId="8979"/>
    <cellStyle name="Normal 9 4 10 3 2" xfId="21390"/>
    <cellStyle name="Normal 9 4 10 4" xfId="16255"/>
    <cellStyle name="Normal 9 4 11" xfId="3096"/>
    <cellStyle name="Normal 9 4 11 2" xfId="6056"/>
    <cellStyle name="Normal 9 4 11 2 2" xfId="12315"/>
    <cellStyle name="Normal 9 4 11 2 2 2" xfId="24702"/>
    <cellStyle name="Normal 9 4 11 2 3" xfId="18486"/>
    <cellStyle name="Normal 9 4 11 3" xfId="8980"/>
    <cellStyle name="Normal 9 4 11 3 2" xfId="21391"/>
    <cellStyle name="Normal 9 4 11 4" xfId="16256"/>
    <cellStyle name="Normal 9 4 12" xfId="3097"/>
    <cellStyle name="Normal 9 4 12 2" xfId="6057"/>
    <cellStyle name="Normal 9 4 12 2 2" xfId="12316"/>
    <cellStyle name="Normal 9 4 12 2 2 2" xfId="24703"/>
    <cellStyle name="Normal 9 4 12 2 3" xfId="18487"/>
    <cellStyle name="Normal 9 4 12 3" xfId="8981"/>
    <cellStyle name="Normal 9 4 12 3 2" xfId="21392"/>
    <cellStyle name="Normal 9 4 12 4" xfId="16257"/>
    <cellStyle name="Normal 9 4 13" xfId="3098"/>
    <cellStyle name="Normal 9 4 13 2" xfId="6058"/>
    <cellStyle name="Normal 9 4 13 2 2" xfId="12317"/>
    <cellStyle name="Normal 9 4 13 2 2 2" xfId="24704"/>
    <cellStyle name="Normal 9 4 13 2 3" xfId="18488"/>
    <cellStyle name="Normal 9 4 13 3" xfId="8982"/>
    <cellStyle name="Normal 9 4 13 3 2" xfId="21393"/>
    <cellStyle name="Normal 9 4 13 4" xfId="16258"/>
    <cellStyle name="Normal 9 4 14" xfId="3099"/>
    <cellStyle name="Normal 9 4 14 2" xfId="6059"/>
    <cellStyle name="Normal 9 4 14 2 2" xfId="12318"/>
    <cellStyle name="Normal 9 4 14 2 2 2" xfId="24705"/>
    <cellStyle name="Normal 9 4 14 2 3" xfId="18489"/>
    <cellStyle name="Normal 9 4 14 3" xfId="8983"/>
    <cellStyle name="Normal 9 4 14 3 2" xfId="21394"/>
    <cellStyle name="Normal 9 4 14 4" xfId="16259"/>
    <cellStyle name="Normal 9 4 15" xfId="3100"/>
    <cellStyle name="Normal 9 4 15 2" xfId="6060"/>
    <cellStyle name="Normal 9 4 15 2 2" xfId="12319"/>
    <cellStyle name="Normal 9 4 15 2 2 2" xfId="24706"/>
    <cellStyle name="Normal 9 4 15 2 3" xfId="18490"/>
    <cellStyle name="Normal 9 4 15 3" xfId="8984"/>
    <cellStyle name="Normal 9 4 15 3 2" xfId="21395"/>
    <cellStyle name="Normal 9 4 15 4" xfId="16260"/>
    <cellStyle name="Normal 9 4 16" xfId="3101"/>
    <cellStyle name="Normal 9 4 16 2" xfId="6061"/>
    <cellStyle name="Normal 9 4 16 2 2" xfId="12320"/>
    <cellStyle name="Normal 9 4 16 2 2 2" xfId="24707"/>
    <cellStyle name="Normal 9 4 16 2 3" xfId="18491"/>
    <cellStyle name="Normal 9 4 16 3" xfId="8985"/>
    <cellStyle name="Normal 9 4 16 3 2" xfId="21396"/>
    <cellStyle name="Normal 9 4 16 4" xfId="16261"/>
    <cellStyle name="Normal 9 4 17" xfId="3102"/>
    <cellStyle name="Normal 9 4 17 2" xfId="6062"/>
    <cellStyle name="Normal 9 4 17 2 2" xfId="12321"/>
    <cellStyle name="Normal 9 4 17 2 2 2" xfId="24708"/>
    <cellStyle name="Normal 9 4 17 2 3" xfId="18492"/>
    <cellStyle name="Normal 9 4 17 3" xfId="8986"/>
    <cellStyle name="Normal 9 4 17 3 2" xfId="21397"/>
    <cellStyle name="Normal 9 4 17 4" xfId="16262"/>
    <cellStyle name="Normal 9 4 18" xfId="3103"/>
    <cellStyle name="Normal 9 4 18 2" xfId="6063"/>
    <cellStyle name="Normal 9 4 18 2 2" xfId="12322"/>
    <cellStyle name="Normal 9 4 18 2 2 2" xfId="24709"/>
    <cellStyle name="Normal 9 4 18 2 3" xfId="18493"/>
    <cellStyle name="Normal 9 4 18 3" xfId="8987"/>
    <cellStyle name="Normal 9 4 18 3 2" xfId="21398"/>
    <cellStyle name="Normal 9 4 18 4" xfId="16263"/>
    <cellStyle name="Normal 9 4 19" xfId="1046"/>
    <cellStyle name="Normal 9 4 19 2" xfId="6639"/>
    <cellStyle name="Normal 9 4 19 2 2" xfId="12798"/>
    <cellStyle name="Normal 9 4 19 2 2 2" xfId="25185"/>
    <cellStyle name="Normal 9 4 19 2 3" xfId="19065"/>
    <cellStyle name="Normal 9 4 19 3" xfId="9567"/>
    <cellStyle name="Normal 9 4 19 3 2" xfId="21970"/>
    <cellStyle name="Normal 9 4 19 4" xfId="14636"/>
    <cellStyle name="Normal 9 4 2" xfId="581"/>
    <cellStyle name="Normal 9 4 2 2" xfId="1047"/>
    <cellStyle name="Normal 9 4 2 2 2" xfId="6640"/>
    <cellStyle name="Normal 9 4 2 2 2 2" xfId="12799"/>
    <cellStyle name="Normal 9 4 2 2 2 2 2" xfId="25186"/>
    <cellStyle name="Normal 9 4 2 2 2 3" xfId="19066"/>
    <cellStyle name="Normal 9 4 2 2 3" xfId="9568"/>
    <cellStyle name="Normal 9 4 2 2 3 2" xfId="21971"/>
    <cellStyle name="Normal 9 4 2 2 4" xfId="14637"/>
    <cellStyle name="Normal 9 4 2 3" xfId="4429"/>
    <cellStyle name="Normal 9 4 2 3 2" xfId="10513"/>
    <cellStyle name="Normal 9 4 2 3 2 2" xfId="22914"/>
    <cellStyle name="Normal 9 4 2 3 3" xfId="16866"/>
    <cellStyle name="Normal 9 4 2 4" xfId="7354"/>
    <cellStyle name="Normal 9 4 2 4 2" xfId="19772"/>
    <cellStyle name="Normal 9 4 2 5" xfId="14311"/>
    <cellStyle name="Normal 9 4 2 6" xfId="13776"/>
    <cellStyle name="Normal 9 4 2_Iron Ore TSI Prices" xfId="13480"/>
    <cellStyle name="Normal 9 4 20" xfId="4428"/>
    <cellStyle name="Normal 9 4 20 2" xfId="11038"/>
    <cellStyle name="Normal 9 4 20 2 2" xfId="23426"/>
    <cellStyle name="Normal 9 4 20 3" xfId="16865"/>
    <cellStyle name="Normal 9 4 21" xfId="7353"/>
    <cellStyle name="Normal 9 4 21 2" xfId="19771"/>
    <cellStyle name="Normal 9 4 22" xfId="13956"/>
    <cellStyle name="Normal 9 4 23" xfId="13598"/>
    <cellStyle name="Normal 9 4 3" xfId="3104"/>
    <cellStyle name="Normal 9 4 3 2" xfId="6064"/>
    <cellStyle name="Normal 9 4 3 2 2" xfId="10311"/>
    <cellStyle name="Normal 9 4 3 2 2 2" xfId="22712"/>
    <cellStyle name="Normal 9 4 3 2 3" xfId="18494"/>
    <cellStyle name="Normal 9 4 3 3" xfId="10699"/>
    <cellStyle name="Normal 9 4 3 3 2" xfId="23100"/>
    <cellStyle name="Normal 9 4 3 4" xfId="8988"/>
    <cellStyle name="Normal 9 4 3 4 2" xfId="21399"/>
    <cellStyle name="Normal 9 4 3 5" xfId="16264"/>
    <cellStyle name="Normal 9 4 3_LNG &amp; LPG rework" xfId="30845"/>
    <cellStyle name="Normal 9 4 4" xfId="3105"/>
    <cellStyle name="Normal 9 4 4 2" xfId="6065"/>
    <cellStyle name="Normal 9 4 4 2 2" xfId="12323"/>
    <cellStyle name="Normal 9 4 4 2 2 2" xfId="24710"/>
    <cellStyle name="Normal 9 4 4 2 3" xfId="18495"/>
    <cellStyle name="Normal 9 4 4 3" xfId="8989"/>
    <cellStyle name="Normal 9 4 4 3 2" xfId="21400"/>
    <cellStyle name="Normal 9 4 4 4" xfId="16265"/>
    <cellStyle name="Normal 9 4 5" xfId="3106"/>
    <cellStyle name="Normal 9 4 5 2" xfId="6066"/>
    <cellStyle name="Normal 9 4 5 2 2" xfId="12324"/>
    <cellStyle name="Normal 9 4 5 2 2 2" xfId="24711"/>
    <cellStyle name="Normal 9 4 5 2 3" xfId="18496"/>
    <cellStyle name="Normal 9 4 5 3" xfId="8990"/>
    <cellStyle name="Normal 9 4 5 3 2" xfId="21401"/>
    <cellStyle name="Normal 9 4 5 4" xfId="16266"/>
    <cellStyle name="Normal 9 4 6" xfId="3107"/>
    <cellStyle name="Normal 9 4 6 2" xfId="6067"/>
    <cellStyle name="Normal 9 4 6 2 2" xfId="12325"/>
    <cellStyle name="Normal 9 4 6 2 2 2" xfId="24712"/>
    <cellStyle name="Normal 9 4 6 2 3" xfId="18497"/>
    <cellStyle name="Normal 9 4 6 3" xfId="8991"/>
    <cellStyle name="Normal 9 4 6 3 2" xfId="21402"/>
    <cellStyle name="Normal 9 4 6 4" xfId="16267"/>
    <cellStyle name="Normal 9 4 7" xfId="3108"/>
    <cellStyle name="Normal 9 4 7 2" xfId="6068"/>
    <cellStyle name="Normal 9 4 7 2 2" xfId="12326"/>
    <cellStyle name="Normal 9 4 7 2 2 2" xfId="24713"/>
    <cellStyle name="Normal 9 4 7 2 3" xfId="18498"/>
    <cellStyle name="Normal 9 4 7 3" xfId="8992"/>
    <cellStyle name="Normal 9 4 7 3 2" xfId="21403"/>
    <cellStyle name="Normal 9 4 7 4" xfId="16268"/>
    <cellStyle name="Normal 9 4 8" xfId="3109"/>
    <cellStyle name="Normal 9 4 8 2" xfId="6069"/>
    <cellStyle name="Normal 9 4 8 2 2" xfId="12327"/>
    <cellStyle name="Normal 9 4 8 2 2 2" xfId="24714"/>
    <cellStyle name="Normal 9 4 8 2 3" xfId="18499"/>
    <cellStyle name="Normal 9 4 8 3" xfId="8993"/>
    <cellStyle name="Normal 9 4 8 3 2" xfId="21404"/>
    <cellStyle name="Normal 9 4 8 4" xfId="16269"/>
    <cellStyle name="Normal 9 4 9" xfId="3110"/>
    <cellStyle name="Normal 9 4 9 2" xfId="6070"/>
    <cellStyle name="Normal 9 4 9 2 2" xfId="12328"/>
    <cellStyle name="Normal 9 4 9 2 2 2" xfId="24715"/>
    <cellStyle name="Normal 9 4 9 2 3" xfId="18500"/>
    <cellStyle name="Normal 9 4 9 3" xfId="8994"/>
    <cellStyle name="Normal 9 4 9 3 2" xfId="21405"/>
    <cellStyle name="Normal 9 4 9 4" xfId="16270"/>
    <cellStyle name="Normal 9 4_Alumina Prices" xfId="3111"/>
    <cellStyle name="Normal 9 40" xfId="4249"/>
    <cellStyle name="Normal 9 41" xfId="4358"/>
    <cellStyle name="Normal 9 42" xfId="4444"/>
    <cellStyle name="Normal 9 43" xfId="5799"/>
    <cellStyle name="Normal 9 44" xfId="7281"/>
    <cellStyle name="Normal 9 45" xfId="9335"/>
    <cellStyle name="Normal 9 46" xfId="9328"/>
    <cellStyle name="Normal 9 47" xfId="13472"/>
    <cellStyle name="Normal 9 48" xfId="9332"/>
    <cellStyle name="Normal 9 49" xfId="13453"/>
    <cellStyle name="Normal 9 5" xfId="295"/>
    <cellStyle name="Normal 9 5 10" xfId="3112"/>
    <cellStyle name="Normal 9 5 10 2" xfId="6071"/>
    <cellStyle name="Normal 9 5 10 2 2" xfId="12329"/>
    <cellStyle name="Normal 9 5 10 2 2 2" xfId="24716"/>
    <cellStyle name="Normal 9 5 10 2 3" xfId="18501"/>
    <cellStyle name="Normal 9 5 10 3" xfId="8995"/>
    <cellStyle name="Normal 9 5 10 3 2" xfId="21406"/>
    <cellStyle name="Normal 9 5 10 4" xfId="16271"/>
    <cellStyle name="Normal 9 5 11" xfId="3113"/>
    <cellStyle name="Normal 9 5 11 2" xfId="6072"/>
    <cellStyle name="Normal 9 5 11 2 2" xfId="12330"/>
    <cellStyle name="Normal 9 5 11 2 2 2" xfId="24717"/>
    <cellStyle name="Normal 9 5 11 2 3" xfId="18502"/>
    <cellStyle name="Normal 9 5 11 3" xfId="8996"/>
    <cellStyle name="Normal 9 5 11 3 2" xfId="21407"/>
    <cellStyle name="Normal 9 5 11 4" xfId="16272"/>
    <cellStyle name="Normal 9 5 12" xfId="3114"/>
    <cellStyle name="Normal 9 5 12 2" xfId="6073"/>
    <cellStyle name="Normal 9 5 12 2 2" xfId="12331"/>
    <cellStyle name="Normal 9 5 12 2 2 2" xfId="24718"/>
    <cellStyle name="Normal 9 5 12 2 3" xfId="18503"/>
    <cellStyle name="Normal 9 5 12 3" xfId="8997"/>
    <cellStyle name="Normal 9 5 12 3 2" xfId="21408"/>
    <cellStyle name="Normal 9 5 12 4" xfId="16273"/>
    <cellStyle name="Normal 9 5 13" xfId="3115"/>
    <cellStyle name="Normal 9 5 13 2" xfId="6074"/>
    <cellStyle name="Normal 9 5 13 2 2" xfId="12332"/>
    <cellStyle name="Normal 9 5 13 2 2 2" xfId="24719"/>
    <cellStyle name="Normal 9 5 13 2 3" xfId="18504"/>
    <cellStyle name="Normal 9 5 13 3" xfId="8998"/>
    <cellStyle name="Normal 9 5 13 3 2" xfId="21409"/>
    <cellStyle name="Normal 9 5 13 4" xfId="16274"/>
    <cellStyle name="Normal 9 5 14" xfId="3116"/>
    <cellStyle name="Normal 9 5 14 2" xfId="6075"/>
    <cellStyle name="Normal 9 5 14 2 2" xfId="12333"/>
    <cellStyle name="Normal 9 5 14 2 2 2" xfId="24720"/>
    <cellStyle name="Normal 9 5 14 2 3" xfId="18505"/>
    <cellStyle name="Normal 9 5 14 3" xfId="8999"/>
    <cellStyle name="Normal 9 5 14 3 2" xfId="21410"/>
    <cellStyle name="Normal 9 5 14 4" xfId="16275"/>
    <cellStyle name="Normal 9 5 15" xfId="3117"/>
    <cellStyle name="Normal 9 5 15 2" xfId="6076"/>
    <cellStyle name="Normal 9 5 15 2 2" xfId="12334"/>
    <cellStyle name="Normal 9 5 15 2 2 2" xfId="24721"/>
    <cellStyle name="Normal 9 5 15 2 3" xfId="18506"/>
    <cellStyle name="Normal 9 5 15 3" xfId="9000"/>
    <cellStyle name="Normal 9 5 15 3 2" xfId="21411"/>
    <cellStyle name="Normal 9 5 15 4" xfId="16276"/>
    <cellStyle name="Normal 9 5 16" xfId="3118"/>
    <cellStyle name="Normal 9 5 16 2" xfId="6077"/>
    <cellStyle name="Normal 9 5 16 2 2" xfId="12335"/>
    <cellStyle name="Normal 9 5 16 2 2 2" xfId="24722"/>
    <cellStyle name="Normal 9 5 16 2 3" xfId="18507"/>
    <cellStyle name="Normal 9 5 16 3" xfId="9001"/>
    <cellStyle name="Normal 9 5 16 3 2" xfId="21412"/>
    <cellStyle name="Normal 9 5 16 4" xfId="16277"/>
    <cellStyle name="Normal 9 5 17" xfId="3119"/>
    <cellStyle name="Normal 9 5 17 2" xfId="6078"/>
    <cellStyle name="Normal 9 5 17 2 2" xfId="12336"/>
    <cellStyle name="Normal 9 5 17 2 2 2" xfId="24723"/>
    <cellStyle name="Normal 9 5 17 2 3" xfId="18508"/>
    <cellStyle name="Normal 9 5 17 3" xfId="9002"/>
    <cellStyle name="Normal 9 5 17 3 2" xfId="21413"/>
    <cellStyle name="Normal 9 5 17 4" xfId="16278"/>
    <cellStyle name="Normal 9 5 18" xfId="3120"/>
    <cellStyle name="Normal 9 5 18 2" xfId="6079"/>
    <cellStyle name="Normal 9 5 18 2 2" xfId="12337"/>
    <cellStyle name="Normal 9 5 18 2 2 2" xfId="24724"/>
    <cellStyle name="Normal 9 5 18 2 3" xfId="18509"/>
    <cellStyle name="Normal 9 5 18 3" xfId="9003"/>
    <cellStyle name="Normal 9 5 18 3 2" xfId="21414"/>
    <cellStyle name="Normal 9 5 18 4" xfId="16279"/>
    <cellStyle name="Normal 9 5 19" xfId="1048"/>
    <cellStyle name="Normal 9 5 19 2" xfId="6641"/>
    <cellStyle name="Normal 9 5 19 2 2" xfId="12800"/>
    <cellStyle name="Normal 9 5 19 2 2 2" xfId="25187"/>
    <cellStyle name="Normal 9 5 19 2 3" xfId="19067"/>
    <cellStyle name="Normal 9 5 19 3" xfId="9569"/>
    <cellStyle name="Normal 9 5 19 3 2" xfId="21972"/>
    <cellStyle name="Normal 9 5 19 4" xfId="14638"/>
    <cellStyle name="Normal 9 5 2" xfId="669"/>
    <cellStyle name="Normal 9 5 2 2" xfId="1049"/>
    <cellStyle name="Normal 9 5 2 2 2" xfId="6642"/>
    <cellStyle name="Normal 9 5 2 2 2 2" xfId="12801"/>
    <cellStyle name="Normal 9 5 2 2 2 2 2" xfId="25188"/>
    <cellStyle name="Normal 9 5 2 2 2 3" xfId="19068"/>
    <cellStyle name="Normal 9 5 2 2 3" xfId="9570"/>
    <cellStyle name="Normal 9 5 2 2 3 2" xfId="21973"/>
    <cellStyle name="Normal 9 5 2 2 4" xfId="14639"/>
    <cellStyle name="Normal 9 5 2 3" xfId="4431"/>
    <cellStyle name="Normal 9 5 2 3 2" xfId="10517"/>
    <cellStyle name="Normal 9 5 2 3 2 2" xfId="22918"/>
    <cellStyle name="Normal 9 5 2 3 3" xfId="16868"/>
    <cellStyle name="Normal 9 5 2 4" xfId="7356"/>
    <cellStyle name="Normal 9 5 2 4 2" xfId="19774"/>
    <cellStyle name="Normal 9 5 2 5" xfId="14399"/>
    <cellStyle name="Normal 9 5 2_Iron Ore TSI Prices" xfId="13454"/>
    <cellStyle name="Normal 9 5 20" xfId="4430"/>
    <cellStyle name="Normal 9 5 20 2" xfId="11039"/>
    <cellStyle name="Normal 9 5 20 2 2" xfId="23427"/>
    <cellStyle name="Normal 9 5 20 3" xfId="16867"/>
    <cellStyle name="Normal 9 5 21" xfId="7355"/>
    <cellStyle name="Normal 9 5 21 2" xfId="19773"/>
    <cellStyle name="Normal 9 5 22" xfId="14044"/>
    <cellStyle name="Normal 9 5 23" xfId="13688"/>
    <cellStyle name="Normal 9 5 3" xfId="3121"/>
    <cellStyle name="Normal 9 5 3 2" xfId="6080"/>
    <cellStyle name="Normal 9 5 3 2 2" xfId="10315"/>
    <cellStyle name="Normal 9 5 3 2 2 2" xfId="22716"/>
    <cellStyle name="Normal 9 5 3 2 3" xfId="18510"/>
    <cellStyle name="Normal 9 5 3 3" xfId="10703"/>
    <cellStyle name="Normal 9 5 3 3 2" xfId="23104"/>
    <cellStyle name="Normal 9 5 3 4" xfId="9004"/>
    <cellStyle name="Normal 9 5 3 4 2" xfId="21415"/>
    <cellStyle name="Normal 9 5 3 5" xfId="16280"/>
    <cellStyle name="Normal 9 5 3_LNG &amp; LPG rework" xfId="30846"/>
    <cellStyle name="Normal 9 5 4" xfId="3122"/>
    <cellStyle name="Normal 9 5 4 2" xfId="6081"/>
    <cellStyle name="Normal 9 5 4 2 2" xfId="12338"/>
    <cellStyle name="Normal 9 5 4 2 2 2" xfId="24725"/>
    <cellStyle name="Normal 9 5 4 2 3" xfId="18511"/>
    <cellStyle name="Normal 9 5 4 3" xfId="9005"/>
    <cellStyle name="Normal 9 5 4 3 2" xfId="21416"/>
    <cellStyle name="Normal 9 5 4 4" xfId="16281"/>
    <cellStyle name="Normal 9 5 5" xfId="3123"/>
    <cellStyle name="Normal 9 5 5 2" xfId="6082"/>
    <cellStyle name="Normal 9 5 5 2 2" xfId="12339"/>
    <cellStyle name="Normal 9 5 5 2 2 2" xfId="24726"/>
    <cellStyle name="Normal 9 5 5 2 3" xfId="18512"/>
    <cellStyle name="Normal 9 5 5 3" xfId="9006"/>
    <cellStyle name="Normal 9 5 5 3 2" xfId="21417"/>
    <cellStyle name="Normal 9 5 5 4" xfId="16282"/>
    <cellStyle name="Normal 9 5 6" xfId="3124"/>
    <cellStyle name="Normal 9 5 6 2" xfId="6083"/>
    <cellStyle name="Normal 9 5 6 2 2" xfId="12340"/>
    <cellStyle name="Normal 9 5 6 2 2 2" xfId="24727"/>
    <cellStyle name="Normal 9 5 6 2 3" xfId="18513"/>
    <cellStyle name="Normal 9 5 6 3" xfId="9007"/>
    <cellStyle name="Normal 9 5 6 3 2" xfId="21418"/>
    <cellStyle name="Normal 9 5 6 4" xfId="16283"/>
    <cellStyle name="Normal 9 5 7" xfId="3125"/>
    <cellStyle name="Normal 9 5 7 2" xfId="6084"/>
    <cellStyle name="Normal 9 5 7 2 2" xfId="12341"/>
    <cellStyle name="Normal 9 5 7 2 2 2" xfId="24728"/>
    <cellStyle name="Normal 9 5 7 2 3" xfId="18514"/>
    <cellStyle name="Normal 9 5 7 3" xfId="9008"/>
    <cellStyle name="Normal 9 5 7 3 2" xfId="21419"/>
    <cellStyle name="Normal 9 5 7 4" xfId="16284"/>
    <cellStyle name="Normal 9 5 8" xfId="3126"/>
    <cellStyle name="Normal 9 5 8 2" xfId="6085"/>
    <cellStyle name="Normal 9 5 8 2 2" xfId="12342"/>
    <cellStyle name="Normal 9 5 8 2 2 2" xfId="24729"/>
    <cellStyle name="Normal 9 5 8 2 3" xfId="18515"/>
    <cellStyle name="Normal 9 5 8 3" xfId="9009"/>
    <cellStyle name="Normal 9 5 8 3 2" xfId="21420"/>
    <cellStyle name="Normal 9 5 8 4" xfId="16285"/>
    <cellStyle name="Normal 9 5 9" xfId="3127"/>
    <cellStyle name="Normal 9 5 9 2" xfId="6086"/>
    <cellStyle name="Normal 9 5 9 2 2" xfId="12343"/>
    <cellStyle name="Normal 9 5 9 2 2 2" xfId="24730"/>
    <cellStyle name="Normal 9 5 9 2 3" xfId="18516"/>
    <cellStyle name="Normal 9 5 9 3" xfId="9010"/>
    <cellStyle name="Normal 9 5 9 3 2" xfId="21421"/>
    <cellStyle name="Normal 9 5 9 4" xfId="16286"/>
    <cellStyle name="Normal 9 5_Alumina Prices" xfId="3128"/>
    <cellStyle name="Normal 9 50" xfId="13446"/>
    <cellStyle name="Normal 9 51" xfId="13867"/>
    <cellStyle name="Normal 9 52" xfId="13510"/>
    <cellStyle name="Normal 9 6" xfId="383"/>
    <cellStyle name="Normal 9 6 2" xfId="757"/>
    <cellStyle name="Normal 9 6 2 2" xfId="4141"/>
    <cellStyle name="Normal 9 6 2 2 2" xfId="6516"/>
    <cellStyle name="Normal 9 6 2 2 2 2" xfId="12675"/>
    <cellStyle name="Normal 9 6 2 2 2 2 2" xfId="25062"/>
    <cellStyle name="Normal 9 6 2 2 2 3" xfId="18942"/>
    <cellStyle name="Normal 9 6 2 2 3" xfId="9444"/>
    <cellStyle name="Normal 9 6 2 2 3 2" xfId="21847"/>
    <cellStyle name="Normal 9 6 2 2 4" xfId="16712"/>
    <cellStyle name="Normal 9 6 2 3" xfId="3129"/>
    <cellStyle name="Normal 9 6 2 4" xfId="14487"/>
    <cellStyle name="Normal 9 6 3" xfId="4036"/>
    <cellStyle name="Normal 9 6 3 2" xfId="6421"/>
    <cellStyle name="Normal 9 6 3 2 2" xfId="12580"/>
    <cellStyle name="Normal 9 6 3 2 2 2" xfId="24967"/>
    <cellStyle name="Normal 9 6 3 2 3" xfId="18847"/>
    <cellStyle name="Normal 9 6 3 3" xfId="9349"/>
    <cellStyle name="Normal 9 6 3 3 2" xfId="21752"/>
    <cellStyle name="Normal 9 6 3 4" xfId="16617"/>
    <cellStyle name="Normal 9 6 4" xfId="1050"/>
    <cellStyle name="Normal 9 6 5" xfId="14132"/>
    <cellStyle name="Normal 9 6_Historic Nickel Prices" xfId="3130"/>
    <cellStyle name="Normal 9 7" xfId="492"/>
    <cellStyle name="Normal 9 7 10" xfId="3131"/>
    <cellStyle name="Normal 9 7 10 2" xfId="6087"/>
    <cellStyle name="Normal 9 7 10 2 2" xfId="12344"/>
    <cellStyle name="Normal 9 7 10 2 2 2" xfId="24731"/>
    <cellStyle name="Normal 9 7 10 2 3" xfId="18517"/>
    <cellStyle name="Normal 9 7 10 3" xfId="9011"/>
    <cellStyle name="Normal 9 7 10 3 2" xfId="21422"/>
    <cellStyle name="Normal 9 7 10 4" xfId="16287"/>
    <cellStyle name="Normal 9 7 11" xfId="3132"/>
    <cellStyle name="Normal 9 7 11 2" xfId="6088"/>
    <cellStyle name="Normal 9 7 11 2 2" xfId="12345"/>
    <cellStyle name="Normal 9 7 11 2 2 2" xfId="24732"/>
    <cellStyle name="Normal 9 7 11 2 3" xfId="18518"/>
    <cellStyle name="Normal 9 7 11 3" xfId="9012"/>
    <cellStyle name="Normal 9 7 11 3 2" xfId="21423"/>
    <cellStyle name="Normal 9 7 11 4" xfId="16288"/>
    <cellStyle name="Normal 9 7 12" xfId="3133"/>
    <cellStyle name="Normal 9 7 12 2" xfId="6089"/>
    <cellStyle name="Normal 9 7 12 2 2" xfId="12346"/>
    <cellStyle name="Normal 9 7 12 2 2 2" xfId="24733"/>
    <cellStyle name="Normal 9 7 12 2 3" xfId="18519"/>
    <cellStyle name="Normal 9 7 12 3" xfId="9013"/>
    <cellStyle name="Normal 9 7 12 3 2" xfId="21424"/>
    <cellStyle name="Normal 9 7 12 4" xfId="16289"/>
    <cellStyle name="Normal 9 7 13" xfId="3134"/>
    <cellStyle name="Normal 9 7 13 2" xfId="6090"/>
    <cellStyle name="Normal 9 7 13 2 2" xfId="12347"/>
    <cellStyle name="Normal 9 7 13 2 2 2" xfId="24734"/>
    <cellStyle name="Normal 9 7 13 2 3" xfId="18520"/>
    <cellStyle name="Normal 9 7 13 3" xfId="9014"/>
    <cellStyle name="Normal 9 7 13 3 2" xfId="21425"/>
    <cellStyle name="Normal 9 7 13 4" xfId="16290"/>
    <cellStyle name="Normal 9 7 14" xfId="3135"/>
    <cellStyle name="Normal 9 7 14 2" xfId="6091"/>
    <cellStyle name="Normal 9 7 14 2 2" xfId="12348"/>
    <cellStyle name="Normal 9 7 14 2 2 2" xfId="24735"/>
    <cellStyle name="Normal 9 7 14 2 3" xfId="18521"/>
    <cellStyle name="Normal 9 7 14 3" xfId="9015"/>
    <cellStyle name="Normal 9 7 14 3 2" xfId="21426"/>
    <cellStyle name="Normal 9 7 14 4" xfId="16291"/>
    <cellStyle name="Normal 9 7 15" xfId="3136"/>
    <cellStyle name="Normal 9 7 15 2" xfId="6092"/>
    <cellStyle name="Normal 9 7 15 2 2" xfId="12349"/>
    <cellStyle name="Normal 9 7 15 2 2 2" xfId="24736"/>
    <cellStyle name="Normal 9 7 15 2 3" xfId="18522"/>
    <cellStyle name="Normal 9 7 15 3" xfId="9016"/>
    <cellStyle name="Normal 9 7 15 3 2" xfId="21427"/>
    <cellStyle name="Normal 9 7 15 4" xfId="16292"/>
    <cellStyle name="Normal 9 7 16" xfId="3137"/>
    <cellStyle name="Normal 9 7 16 2" xfId="6093"/>
    <cellStyle name="Normal 9 7 16 2 2" xfId="12350"/>
    <cellStyle name="Normal 9 7 16 2 2 2" xfId="24737"/>
    <cellStyle name="Normal 9 7 16 2 3" xfId="18523"/>
    <cellStyle name="Normal 9 7 16 3" xfId="9017"/>
    <cellStyle name="Normal 9 7 16 3 2" xfId="21428"/>
    <cellStyle name="Normal 9 7 16 4" xfId="16293"/>
    <cellStyle name="Normal 9 7 17" xfId="3138"/>
    <cellStyle name="Normal 9 7 17 2" xfId="6094"/>
    <cellStyle name="Normal 9 7 17 2 2" xfId="12351"/>
    <cellStyle name="Normal 9 7 17 2 2 2" xfId="24738"/>
    <cellStyle name="Normal 9 7 17 2 3" xfId="18524"/>
    <cellStyle name="Normal 9 7 17 3" xfId="9018"/>
    <cellStyle name="Normal 9 7 17 3 2" xfId="21429"/>
    <cellStyle name="Normal 9 7 17 4" xfId="16294"/>
    <cellStyle name="Normal 9 7 18" xfId="1051"/>
    <cellStyle name="Normal 9 7 18 2" xfId="6643"/>
    <cellStyle name="Normal 9 7 18 2 2" xfId="12802"/>
    <cellStyle name="Normal 9 7 18 2 2 2" xfId="25189"/>
    <cellStyle name="Normal 9 7 18 2 3" xfId="19069"/>
    <cellStyle name="Normal 9 7 18 3" xfId="9571"/>
    <cellStyle name="Normal 9 7 18 3 2" xfId="21974"/>
    <cellStyle name="Normal 9 7 18 4" xfId="14640"/>
    <cellStyle name="Normal 9 7 19" xfId="4432"/>
    <cellStyle name="Normal 9 7 19 2" xfId="11040"/>
    <cellStyle name="Normal 9 7 19 2 2" xfId="23428"/>
    <cellStyle name="Normal 9 7 19 3" xfId="16869"/>
    <cellStyle name="Normal 9 7 2" xfId="1052"/>
    <cellStyle name="Normal 9 7 2 2" xfId="4433"/>
    <cellStyle name="Normal 9 7 2 2 2" xfId="10228"/>
    <cellStyle name="Normal 9 7 2 2 2 2" xfId="22629"/>
    <cellStyle name="Normal 9 7 2 2 3" xfId="16870"/>
    <cellStyle name="Normal 9 7 2 3" xfId="10522"/>
    <cellStyle name="Normal 9 7 2 3 2" xfId="22923"/>
    <cellStyle name="Normal 9 7 2 4" xfId="7358"/>
    <cellStyle name="Normal 9 7 2 4 2" xfId="19776"/>
    <cellStyle name="Normal 9 7 2 5" xfId="14641"/>
    <cellStyle name="Normal 9 7 2_Iron Ore TSI Prices" xfId="13444"/>
    <cellStyle name="Normal 9 7 20" xfId="7357"/>
    <cellStyle name="Normal 9 7 20 2" xfId="19775"/>
    <cellStyle name="Normal 9 7 21" xfId="14223"/>
    <cellStyle name="Normal 9 7 3" xfId="3139"/>
    <cellStyle name="Normal 9 7 3 2" xfId="6095"/>
    <cellStyle name="Normal 9 7 3 2 2" xfId="10320"/>
    <cellStyle name="Normal 9 7 3 2 2 2" xfId="22721"/>
    <cellStyle name="Normal 9 7 3 2 3" xfId="18525"/>
    <cellStyle name="Normal 9 7 3 3" xfId="10708"/>
    <cellStyle name="Normal 9 7 3 3 2" xfId="23109"/>
    <cellStyle name="Normal 9 7 3 4" xfId="9019"/>
    <cellStyle name="Normal 9 7 3 4 2" xfId="21430"/>
    <cellStyle name="Normal 9 7 3 5" xfId="16295"/>
    <cellStyle name="Normal 9 7 3_LNG &amp; LPG rework" xfId="30847"/>
    <cellStyle name="Normal 9 7 4" xfId="3140"/>
    <cellStyle name="Normal 9 7 4 2" xfId="6096"/>
    <cellStyle name="Normal 9 7 4 2 2" xfId="12352"/>
    <cellStyle name="Normal 9 7 4 2 2 2" xfId="24739"/>
    <cellStyle name="Normal 9 7 4 2 3" xfId="18526"/>
    <cellStyle name="Normal 9 7 4 3" xfId="9020"/>
    <cellStyle name="Normal 9 7 4 3 2" xfId="21431"/>
    <cellStyle name="Normal 9 7 4 4" xfId="16296"/>
    <cellStyle name="Normal 9 7 5" xfId="3141"/>
    <cellStyle name="Normal 9 7 5 2" xfId="6097"/>
    <cellStyle name="Normal 9 7 5 2 2" xfId="12353"/>
    <cellStyle name="Normal 9 7 5 2 2 2" xfId="24740"/>
    <cellStyle name="Normal 9 7 5 2 3" xfId="18527"/>
    <cellStyle name="Normal 9 7 5 3" xfId="9021"/>
    <cellStyle name="Normal 9 7 5 3 2" xfId="21432"/>
    <cellStyle name="Normal 9 7 5 4" xfId="16297"/>
    <cellStyle name="Normal 9 7 6" xfId="3142"/>
    <cellStyle name="Normal 9 7 6 2" xfId="6098"/>
    <cellStyle name="Normal 9 7 6 2 2" xfId="12354"/>
    <cellStyle name="Normal 9 7 6 2 2 2" xfId="24741"/>
    <cellStyle name="Normal 9 7 6 2 3" xfId="18528"/>
    <cellStyle name="Normal 9 7 6 3" xfId="9022"/>
    <cellStyle name="Normal 9 7 6 3 2" xfId="21433"/>
    <cellStyle name="Normal 9 7 6 4" xfId="16298"/>
    <cellStyle name="Normal 9 7 7" xfId="3143"/>
    <cellStyle name="Normal 9 7 7 2" xfId="6099"/>
    <cellStyle name="Normal 9 7 7 2 2" xfId="12355"/>
    <cellStyle name="Normal 9 7 7 2 2 2" xfId="24742"/>
    <cellStyle name="Normal 9 7 7 2 3" xfId="18529"/>
    <cellStyle name="Normal 9 7 7 3" xfId="9023"/>
    <cellStyle name="Normal 9 7 7 3 2" xfId="21434"/>
    <cellStyle name="Normal 9 7 7 4" xfId="16299"/>
    <cellStyle name="Normal 9 7 8" xfId="3144"/>
    <cellStyle name="Normal 9 7 8 2" xfId="6100"/>
    <cellStyle name="Normal 9 7 8 2 2" xfId="12356"/>
    <cellStyle name="Normal 9 7 8 2 2 2" xfId="24743"/>
    <cellStyle name="Normal 9 7 8 2 3" xfId="18530"/>
    <cellStyle name="Normal 9 7 8 3" xfId="9024"/>
    <cellStyle name="Normal 9 7 8 3 2" xfId="21435"/>
    <cellStyle name="Normal 9 7 8 4" xfId="16300"/>
    <cellStyle name="Normal 9 7 9" xfId="3145"/>
    <cellStyle name="Normal 9 7 9 2" xfId="6101"/>
    <cellStyle name="Normal 9 7 9 2 2" xfId="12357"/>
    <cellStyle name="Normal 9 7 9 2 2 2" xfId="24744"/>
    <cellStyle name="Normal 9 7 9 2 3" xfId="18531"/>
    <cellStyle name="Normal 9 7 9 3" xfId="9025"/>
    <cellStyle name="Normal 9 7 9 3 2" xfId="21436"/>
    <cellStyle name="Normal 9 7 9 4" xfId="16301"/>
    <cellStyle name="Normal 9 7_Alumina Prices" xfId="3146"/>
    <cellStyle name="Normal 9 8" xfId="1053"/>
    <cellStyle name="Normal 9 8 10" xfId="3147"/>
    <cellStyle name="Normal 9 8 10 2" xfId="6102"/>
    <cellStyle name="Normal 9 8 10 2 2" xfId="12358"/>
    <cellStyle name="Normal 9 8 10 2 2 2" xfId="24745"/>
    <cellStyle name="Normal 9 8 10 2 3" xfId="18532"/>
    <cellStyle name="Normal 9 8 10 3" xfId="9026"/>
    <cellStyle name="Normal 9 8 10 3 2" xfId="21437"/>
    <cellStyle name="Normal 9 8 10 4" xfId="16302"/>
    <cellStyle name="Normal 9 8 11" xfId="3148"/>
    <cellStyle name="Normal 9 8 11 2" xfId="6103"/>
    <cellStyle name="Normal 9 8 11 2 2" xfId="12359"/>
    <cellStyle name="Normal 9 8 11 2 2 2" xfId="24746"/>
    <cellStyle name="Normal 9 8 11 2 3" xfId="18533"/>
    <cellStyle name="Normal 9 8 11 3" xfId="9027"/>
    <cellStyle name="Normal 9 8 11 3 2" xfId="21438"/>
    <cellStyle name="Normal 9 8 11 4" xfId="16303"/>
    <cellStyle name="Normal 9 8 12" xfId="3149"/>
    <cellStyle name="Normal 9 8 12 2" xfId="6104"/>
    <cellStyle name="Normal 9 8 12 2 2" xfId="12360"/>
    <cellStyle name="Normal 9 8 12 2 2 2" xfId="24747"/>
    <cellStyle name="Normal 9 8 12 2 3" xfId="18534"/>
    <cellStyle name="Normal 9 8 12 3" xfId="9028"/>
    <cellStyle name="Normal 9 8 12 3 2" xfId="21439"/>
    <cellStyle name="Normal 9 8 12 4" xfId="16304"/>
    <cellStyle name="Normal 9 8 13" xfId="3150"/>
    <cellStyle name="Normal 9 8 13 2" xfId="6105"/>
    <cellStyle name="Normal 9 8 13 2 2" xfId="12361"/>
    <cellStyle name="Normal 9 8 13 2 2 2" xfId="24748"/>
    <cellStyle name="Normal 9 8 13 2 3" xfId="18535"/>
    <cellStyle name="Normal 9 8 13 3" xfId="9029"/>
    <cellStyle name="Normal 9 8 13 3 2" xfId="21440"/>
    <cellStyle name="Normal 9 8 13 4" xfId="16305"/>
    <cellStyle name="Normal 9 8 14" xfId="3151"/>
    <cellStyle name="Normal 9 8 14 2" xfId="6106"/>
    <cellStyle name="Normal 9 8 14 2 2" xfId="12362"/>
    <cellStyle name="Normal 9 8 14 2 2 2" xfId="24749"/>
    <cellStyle name="Normal 9 8 14 2 3" xfId="18536"/>
    <cellStyle name="Normal 9 8 14 3" xfId="9030"/>
    <cellStyle name="Normal 9 8 14 3 2" xfId="21441"/>
    <cellStyle name="Normal 9 8 14 4" xfId="16306"/>
    <cellStyle name="Normal 9 8 15" xfId="3152"/>
    <cellStyle name="Normal 9 8 15 2" xfId="6107"/>
    <cellStyle name="Normal 9 8 15 2 2" xfId="12363"/>
    <cellStyle name="Normal 9 8 15 2 2 2" xfId="24750"/>
    <cellStyle name="Normal 9 8 15 2 3" xfId="18537"/>
    <cellStyle name="Normal 9 8 15 3" xfId="9031"/>
    <cellStyle name="Normal 9 8 15 3 2" xfId="21442"/>
    <cellStyle name="Normal 9 8 15 4" xfId="16307"/>
    <cellStyle name="Normal 9 8 16" xfId="3153"/>
    <cellStyle name="Normal 9 8 16 2" xfId="6108"/>
    <cellStyle name="Normal 9 8 16 2 2" xfId="12364"/>
    <cellStyle name="Normal 9 8 16 2 2 2" xfId="24751"/>
    <cellStyle name="Normal 9 8 16 2 3" xfId="18538"/>
    <cellStyle name="Normal 9 8 16 3" xfId="9032"/>
    <cellStyle name="Normal 9 8 16 3 2" xfId="21443"/>
    <cellStyle name="Normal 9 8 16 4" xfId="16308"/>
    <cellStyle name="Normal 9 8 17" xfId="3154"/>
    <cellStyle name="Normal 9 8 17 2" xfId="6109"/>
    <cellStyle name="Normal 9 8 17 2 2" xfId="12365"/>
    <cellStyle name="Normal 9 8 17 2 2 2" xfId="24752"/>
    <cellStyle name="Normal 9 8 17 2 3" xfId="18539"/>
    <cellStyle name="Normal 9 8 17 3" xfId="9033"/>
    <cellStyle name="Normal 9 8 17 3 2" xfId="21444"/>
    <cellStyle name="Normal 9 8 17 4" xfId="16309"/>
    <cellStyle name="Normal 9 8 18" xfId="4434"/>
    <cellStyle name="Normal 9 8 18 2" xfId="11041"/>
    <cellStyle name="Normal 9 8 18 2 2" xfId="23429"/>
    <cellStyle name="Normal 9 8 18 3" xfId="16871"/>
    <cellStyle name="Normal 9 8 19" xfId="7359"/>
    <cellStyle name="Normal 9 8 19 2" xfId="19777"/>
    <cellStyle name="Normal 9 8 2" xfId="3155"/>
    <cellStyle name="Normal 9 8 2 2" xfId="6110"/>
    <cellStyle name="Normal 9 8 2 2 2" xfId="10233"/>
    <cellStyle name="Normal 9 8 2 2 2 2" xfId="22634"/>
    <cellStyle name="Normal 9 8 2 2 3" xfId="18540"/>
    <cellStyle name="Normal 9 8 2 3" xfId="10527"/>
    <cellStyle name="Normal 9 8 2 3 2" xfId="22928"/>
    <cellStyle name="Normal 9 8 2 4" xfId="9034"/>
    <cellStyle name="Normal 9 8 2 4 2" xfId="21445"/>
    <cellStyle name="Normal 9 8 2 5" xfId="16310"/>
    <cellStyle name="Normal 9 8 2_LNG &amp; LPG rework" xfId="30848"/>
    <cellStyle name="Normal 9 8 20" xfId="14642"/>
    <cellStyle name="Normal 9 8 3" xfId="3156"/>
    <cellStyle name="Normal 9 8 3 2" xfId="6111"/>
    <cellStyle name="Normal 9 8 3 2 2" xfId="10325"/>
    <cellStyle name="Normal 9 8 3 2 2 2" xfId="22726"/>
    <cellStyle name="Normal 9 8 3 2 3" xfId="18541"/>
    <cellStyle name="Normal 9 8 3 3" xfId="10713"/>
    <cellStyle name="Normal 9 8 3 3 2" xfId="23114"/>
    <cellStyle name="Normal 9 8 3 4" xfId="9035"/>
    <cellStyle name="Normal 9 8 3 4 2" xfId="21446"/>
    <cellStyle name="Normal 9 8 3 5" xfId="16311"/>
    <cellStyle name="Normal 9 8 3_LNG &amp; LPG rework" xfId="30849"/>
    <cellStyle name="Normal 9 8 4" xfId="3157"/>
    <cellStyle name="Normal 9 8 4 2" xfId="6112"/>
    <cellStyle name="Normal 9 8 4 2 2" xfId="12366"/>
    <cellStyle name="Normal 9 8 4 2 2 2" xfId="24753"/>
    <cellStyle name="Normal 9 8 4 2 3" xfId="18542"/>
    <cellStyle name="Normal 9 8 4 3" xfId="9036"/>
    <cellStyle name="Normal 9 8 4 3 2" xfId="21447"/>
    <cellStyle name="Normal 9 8 4 4" xfId="16312"/>
    <cellStyle name="Normal 9 8 5" xfId="3158"/>
    <cellStyle name="Normal 9 8 5 2" xfId="6113"/>
    <cellStyle name="Normal 9 8 5 2 2" xfId="12367"/>
    <cellStyle name="Normal 9 8 5 2 2 2" xfId="24754"/>
    <cellStyle name="Normal 9 8 5 2 3" xfId="18543"/>
    <cellStyle name="Normal 9 8 5 3" xfId="9037"/>
    <cellStyle name="Normal 9 8 5 3 2" xfId="21448"/>
    <cellStyle name="Normal 9 8 5 4" xfId="16313"/>
    <cellStyle name="Normal 9 8 6" xfId="3159"/>
    <cellStyle name="Normal 9 8 6 2" xfId="6114"/>
    <cellStyle name="Normal 9 8 6 2 2" xfId="12368"/>
    <cellStyle name="Normal 9 8 6 2 2 2" xfId="24755"/>
    <cellStyle name="Normal 9 8 6 2 3" xfId="18544"/>
    <cellStyle name="Normal 9 8 6 3" xfId="9038"/>
    <cellStyle name="Normal 9 8 6 3 2" xfId="21449"/>
    <cellStyle name="Normal 9 8 6 4" xfId="16314"/>
    <cellStyle name="Normal 9 8 7" xfId="3160"/>
    <cellStyle name="Normal 9 8 7 2" xfId="6115"/>
    <cellStyle name="Normal 9 8 7 2 2" xfId="12369"/>
    <cellStyle name="Normal 9 8 7 2 2 2" xfId="24756"/>
    <cellStyle name="Normal 9 8 7 2 3" xfId="18545"/>
    <cellStyle name="Normal 9 8 7 3" xfId="9039"/>
    <cellStyle name="Normal 9 8 7 3 2" xfId="21450"/>
    <cellStyle name="Normal 9 8 7 4" xfId="16315"/>
    <cellStyle name="Normal 9 8 8" xfId="3161"/>
    <cellStyle name="Normal 9 8 8 2" xfId="6116"/>
    <cellStyle name="Normal 9 8 8 2 2" xfId="12370"/>
    <cellStyle name="Normal 9 8 8 2 2 2" xfId="24757"/>
    <cellStyle name="Normal 9 8 8 2 3" xfId="18546"/>
    <cellStyle name="Normal 9 8 8 3" xfId="9040"/>
    <cellStyle name="Normal 9 8 8 3 2" xfId="21451"/>
    <cellStyle name="Normal 9 8 8 4" xfId="16316"/>
    <cellStyle name="Normal 9 8 9" xfId="3162"/>
    <cellStyle name="Normal 9 8 9 2" xfId="6117"/>
    <cellStyle name="Normal 9 8 9 2 2" xfId="12371"/>
    <cellStyle name="Normal 9 8 9 2 2 2" xfId="24758"/>
    <cellStyle name="Normal 9 8 9 2 3" xfId="18547"/>
    <cellStyle name="Normal 9 8 9 3" xfId="9041"/>
    <cellStyle name="Normal 9 8 9 3 2" xfId="21452"/>
    <cellStyle name="Normal 9 8 9 4" xfId="16317"/>
    <cellStyle name="Normal 9 8_Alumina Prices" xfId="3163"/>
    <cellStyle name="Normal 9 9" xfId="1054"/>
    <cellStyle name="Normal 9 9 10" xfId="3164"/>
    <cellStyle name="Normal 9 9 10 2" xfId="6118"/>
    <cellStyle name="Normal 9 9 10 2 2" xfId="12372"/>
    <cellStyle name="Normal 9 9 10 2 2 2" xfId="24759"/>
    <cellStyle name="Normal 9 9 10 2 3" xfId="18548"/>
    <cellStyle name="Normal 9 9 10 3" xfId="9042"/>
    <cellStyle name="Normal 9 9 10 3 2" xfId="21453"/>
    <cellStyle name="Normal 9 9 10 4" xfId="16318"/>
    <cellStyle name="Normal 9 9 11" xfId="3165"/>
    <cellStyle name="Normal 9 9 11 2" xfId="6119"/>
    <cellStyle name="Normal 9 9 11 2 2" xfId="12373"/>
    <cellStyle name="Normal 9 9 11 2 2 2" xfId="24760"/>
    <cellStyle name="Normal 9 9 11 2 3" xfId="18549"/>
    <cellStyle name="Normal 9 9 11 3" xfId="9043"/>
    <cellStyle name="Normal 9 9 11 3 2" xfId="21454"/>
    <cellStyle name="Normal 9 9 11 4" xfId="16319"/>
    <cellStyle name="Normal 9 9 12" xfId="3166"/>
    <cellStyle name="Normal 9 9 12 2" xfId="6120"/>
    <cellStyle name="Normal 9 9 12 2 2" xfId="12374"/>
    <cellStyle name="Normal 9 9 12 2 2 2" xfId="24761"/>
    <cellStyle name="Normal 9 9 12 2 3" xfId="18550"/>
    <cellStyle name="Normal 9 9 12 3" xfId="9044"/>
    <cellStyle name="Normal 9 9 12 3 2" xfId="21455"/>
    <cellStyle name="Normal 9 9 12 4" xfId="16320"/>
    <cellStyle name="Normal 9 9 13" xfId="3167"/>
    <cellStyle name="Normal 9 9 13 2" xfId="6121"/>
    <cellStyle name="Normal 9 9 13 2 2" xfId="12375"/>
    <cellStyle name="Normal 9 9 13 2 2 2" xfId="24762"/>
    <cellStyle name="Normal 9 9 13 2 3" xfId="18551"/>
    <cellStyle name="Normal 9 9 13 3" xfId="9045"/>
    <cellStyle name="Normal 9 9 13 3 2" xfId="21456"/>
    <cellStyle name="Normal 9 9 13 4" xfId="16321"/>
    <cellStyle name="Normal 9 9 14" xfId="3168"/>
    <cellStyle name="Normal 9 9 14 2" xfId="6122"/>
    <cellStyle name="Normal 9 9 14 2 2" xfId="12376"/>
    <cellStyle name="Normal 9 9 14 2 2 2" xfId="24763"/>
    <cellStyle name="Normal 9 9 14 2 3" xfId="18552"/>
    <cellStyle name="Normal 9 9 14 3" xfId="9046"/>
    <cellStyle name="Normal 9 9 14 3 2" xfId="21457"/>
    <cellStyle name="Normal 9 9 14 4" xfId="16322"/>
    <cellStyle name="Normal 9 9 15" xfId="3169"/>
    <cellStyle name="Normal 9 9 15 2" xfId="6123"/>
    <cellStyle name="Normal 9 9 15 2 2" xfId="12377"/>
    <cellStyle name="Normal 9 9 15 2 2 2" xfId="24764"/>
    <cellStyle name="Normal 9 9 15 2 3" xfId="18553"/>
    <cellStyle name="Normal 9 9 15 3" xfId="9047"/>
    <cellStyle name="Normal 9 9 15 3 2" xfId="21458"/>
    <cellStyle name="Normal 9 9 15 4" xfId="16323"/>
    <cellStyle name="Normal 9 9 16" xfId="3170"/>
    <cellStyle name="Normal 9 9 16 2" xfId="6124"/>
    <cellStyle name="Normal 9 9 16 2 2" xfId="12378"/>
    <cellStyle name="Normal 9 9 16 2 2 2" xfId="24765"/>
    <cellStyle name="Normal 9 9 16 2 3" xfId="18554"/>
    <cellStyle name="Normal 9 9 16 3" xfId="9048"/>
    <cellStyle name="Normal 9 9 16 3 2" xfId="21459"/>
    <cellStyle name="Normal 9 9 16 4" xfId="16324"/>
    <cellStyle name="Normal 9 9 17" xfId="4435"/>
    <cellStyle name="Normal 9 9 17 2" xfId="11042"/>
    <cellStyle name="Normal 9 9 17 2 2" xfId="23430"/>
    <cellStyle name="Normal 9 9 17 3" xfId="16872"/>
    <cellStyle name="Normal 9 9 18" xfId="7360"/>
    <cellStyle name="Normal 9 9 18 2" xfId="19778"/>
    <cellStyle name="Normal 9 9 19" xfId="14643"/>
    <cellStyle name="Normal 9 9 2" xfId="3171"/>
    <cellStyle name="Normal 9 9 2 2" xfId="6125"/>
    <cellStyle name="Normal 9 9 2 2 2" xfId="10238"/>
    <cellStyle name="Normal 9 9 2 2 2 2" xfId="22639"/>
    <cellStyle name="Normal 9 9 2 2 3" xfId="18555"/>
    <cellStyle name="Normal 9 9 2 3" xfId="10533"/>
    <cellStyle name="Normal 9 9 2 3 2" xfId="22934"/>
    <cellStyle name="Normal 9 9 2 4" xfId="9049"/>
    <cellStyle name="Normal 9 9 2 4 2" xfId="21460"/>
    <cellStyle name="Normal 9 9 2 5" xfId="16325"/>
    <cellStyle name="Normal 9 9 2_LNG &amp; LPG rework" xfId="30850"/>
    <cellStyle name="Normal 9 9 3" xfId="3172"/>
    <cellStyle name="Normal 9 9 3 2" xfId="6126"/>
    <cellStyle name="Normal 9 9 3 2 2" xfId="10330"/>
    <cellStyle name="Normal 9 9 3 2 2 2" xfId="22731"/>
    <cellStyle name="Normal 9 9 3 2 3" xfId="18556"/>
    <cellStyle name="Normal 9 9 3 3" xfId="10720"/>
    <cellStyle name="Normal 9 9 3 3 2" xfId="23121"/>
    <cellStyle name="Normal 9 9 3 4" xfId="9050"/>
    <cellStyle name="Normal 9 9 3 4 2" xfId="21461"/>
    <cellStyle name="Normal 9 9 3 5" xfId="16326"/>
    <cellStyle name="Normal 9 9 3_LNG &amp; LPG rework" xfId="30851"/>
    <cellStyle name="Normal 9 9 4" xfId="3173"/>
    <cellStyle name="Normal 9 9 4 2" xfId="6127"/>
    <cellStyle name="Normal 9 9 4 2 2" xfId="12379"/>
    <cellStyle name="Normal 9 9 4 2 2 2" xfId="24766"/>
    <cellStyle name="Normal 9 9 4 2 3" xfId="18557"/>
    <cellStyle name="Normal 9 9 4 3" xfId="9051"/>
    <cellStyle name="Normal 9 9 4 3 2" xfId="21462"/>
    <cellStyle name="Normal 9 9 4 4" xfId="16327"/>
    <cellStyle name="Normal 9 9 5" xfId="3174"/>
    <cellStyle name="Normal 9 9 5 2" xfId="6128"/>
    <cellStyle name="Normal 9 9 5 2 2" xfId="12380"/>
    <cellStyle name="Normal 9 9 5 2 2 2" xfId="24767"/>
    <cellStyle name="Normal 9 9 5 2 3" xfId="18558"/>
    <cellStyle name="Normal 9 9 5 3" xfId="9052"/>
    <cellStyle name="Normal 9 9 5 3 2" xfId="21463"/>
    <cellStyle name="Normal 9 9 5 4" xfId="16328"/>
    <cellStyle name="Normal 9 9 6" xfId="3175"/>
    <cellStyle name="Normal 9 9 6 2" xfId="6129"/>
    <cellStyle name="Normal 9 9 6 2 2" xfId="12381"/>
    <cellStyle name="Normal 9 9 6 2 2 2" xfId="24768"/>
    <cellStyle name="Normal 9 9 6 2 3" xfId="18559"/>
    <cellStyle name="Normal 9 9 6 3" xfId="9053"/>
    <cellStyle name="Normal 9 9 6 3 2" xfId="21464"/>
    <cellStyle name="Normal 9 9 6 4" xfId="16329"/>
    <cellStyle name="Normal 9 9 7" xfId="3176"/>
    <cellStyle name="Normal 9 9 7 2" xfId="6130"/>
    <cellStyle name="Normal 9 9 7 2 2" xfId="12382"/>
    <cellStyle name="Normal 9 9 7 2 2 2" xfId="24769"/>
    <cellStyle name="Normal 9 9 7 2 3" xfId="18560"/>
    <cellStyle name="Normal 9 9 7 3" xfId="9054"/>
    <cellStyle name="Normal 9 9 7 3 2" xfId="21465"/>
    <cellStyle name="Normal 9 9 7 4" xfId="16330"/>
    <cellStyle name="Normal 9 9 8" xfId="3177"/>
    <cellStyle name="Normal 9 9 8 2" xfId="6131"/>
    <cellStyle name="Normal 9 9 8 2 2" xfId="12383"/>
    <cellStyle name="Normal 9 9 8 2 2 2" xfId="24770"/>
    <cellStyle name="Normal 9 9 8 2 3" xfId="18561"/>
    <cellStyle name="Normal 9 9 8 3" xfId="9055"/>
    <cellStyle name="Normal 9 9 8 3 2" xfId="21466"/>
    <cellStyle name="Normal 9 9 8 4" xfId="16331"/>
    <cellStyle name="Normal 9 9 9" xfId="3178"/>
    <cellStyle name="Normal 9 9 9 2" xfId="6132"/>
    <cellStyle name="Normal 9 9 9 2 2" xfId="12384"/>
    <cellStyle name="Normal 9 9 9 2 2 2" xfId="24771"/>
    <cellStyle name="Normal 9 9 9 2 3" xfId="18562"/>
    <cellStyle name="Normal 9 9 9 3" xfId="9056"/>
    <cellStyle name="Normal 9 9 9 3 2" xfId="21467"/>
    <cellStyle name="Normal 9 9 9 4" xfId="16332"/>
    <cellStyle name="Normal 9 9_Alumina Prices" xfId="3179"/>
    <cellStyle name="Normal 9_2015  Data" xfId="477"/>
    <cellStyle name="Normal 90" xfId="3180"/>
    <cellStyle name="Normal 90 2" xfId="3813"/>
    <cellStyle name="Normal 90 2 2" xfId="26014"/>
    <cellStyle name="Normal 90 3" xfId="26007"/>
    <cellStyle name="Normal 90 4" xfId="25935"/>
    <cellStyle name="Normal 90 5" xfId="27440"/>
    <cellStyle name="Normal 90_LNG &amp; LPG rework" xfId="30852"/>
    <cellStyle name="Normal 91" xfId="3181"/>
    <cellStyle name="Normal 91 2" xfId="3814"/>
    <cellStyle name="Normal 91 2 2" xfId="26015"/>
    <cellStyle name="Normal 91 3" xfId="26009"/>
    <cellStyle name="Normal 91 4" xfId="25943"/>
    <cellStyle name="Normal 91 5" xfId="27441"/>
    <cellStyle name="Normal 91_LNG &amp; LPG rework" xfId="30853"/>
    <cellStyle name="Normal 92" xfId="3182"/>
    <cellStyle name="Normal 92 2" xfId="3815"/>
    <cellStyle name="Normal 92 2 2" xfId="26016"/>
    <cellStyle name="Normal 92 3" xfId="26011"/>
    <cellStyle name="Normal 92 4" xfId="25939"/>
    <cellStyle name="Normal 92 5" xfId="27442"/>
    <cellStyle name="Normal 92_LNG &amp; LPG rework" xfId="30854"/>
    <cellStyle name="Normal 93" xfId="3183"/>
    <cellStyle name="Normal 93 2" xfId="3816"/>
    <cellStyle name="Normal 93 2 2" xfId="27444"/>
    <cellStyle name="Normal 93 3" xfId="25942"/>
    <cellStyle name="Normal 93 4" xfId="27443"/>
    <cellStyle name="Normal 93_LNG &amp; LPG rework" xfId="30855"/>
    <cellStyle name="Normal 94" xfId="3184"/>
    <cellStyle name="Normal 94 2" xfId="3817"/>
    <cellStyle name="Normal 94 2 2" xfId="27446"/>
    <cellStyle name="Normal 94 3" xfId="25947"/>
    <cellStyle name="Normal 94 4" xfId="27445"/>
    <cellStyle name="Normal 94 4 2" xfId="28229"/>
    <cellStyle name="Normal 94_LNG &amp; LPG rework" xfId="30856"/>
    <cellStyle name="Normal 95" xfId="3185"/>
    <cellStyle name="Normal 95 2" xfId="3818"/>
    <cellStyle name="Normal 95 2 2" xfId="27448"/>
    <cellStyle name="Normal 95 3" xfId="25948"/>
    <cellStyle name="Normal 95 4" xfId="27447"/>
    <cellStyle name="Normal 95_LNG &amp; LPG rework" xfId="30857"/>
    <cellStyle name="Normal 96" xfId="3186"/>
    <cellStyle name="Normal 96 2" xfId="6133"/>
    <cellStyle name="Normal 96 2 2" xfId="12385"/>
    <cellStyle name="Normal 96 2 2 2" xfId="24772"/>
    <cellStyle name="Normal 96 2 3" xfId="18563"/>
    <cellStyle name="Normal 96 3" xfId="9057"/>
    <cellStyle name="Normal 96 3 2" xfId="21468"/>
    <cellStyle name="Normal 96 4" xfId="16333"/>
    <cellStyle name="Normal 96 5" xfId="25950"/>
    <cellStyle name="Normal 96 6" xfId="27449"/>
    <cellStyle name="Normal 96_LNG &amp; LPG rework" xfId="30858"/>
    <cellStyle name="Normal 97" xfId="3187"/>
    <cellStyle name="Normal 97 2" xfId="3819"/>
    <cellStyle name="Normal 97 2 2" xfId="27451"/>
    <cellStyle name="Normal 97 2 2 2" xfId="28501"/>
    <cellStyle name="Normal 97 2 3" xfId="27825"/>
    <cellStyle name="Normal 97 3" xfId="25951"/>
    <cellStyle name="Normal 97 4" xfId="27450"/>
    <cellStyle name="Normal 97_LNG &amp; LPG rework" xfId="30859"/>
    <cellStyle name="Normal 98" xfId="3188"/>
    <cellStyle name="Normal 98 2" xfId="3820"/>
    <cellStyle name="Normal 98 2 2" xfId="27453"/>
    <cellStyle name="Normal 98 2 2 2" xfId="28502"/>
    <cellStyle name="Normal 98 2 3" xfId="27826"/>
    <cellStyle name="Normal 98 3" xfId="25952"/>
    <cellStyle name="Normal 98 4" xfId="27452"/>
    <cellStyle name="Normal 98_LNG &amp; LPG rework" xfId="30860"/>
    <cellStyle name="Normal 99" xfId="3189"/>
    <cellStyle name="Normal 99 2" xfId="3821"/>
    <cellStyle name="Normal 99 2 2" xfId="27455"/>
    <cellStyle name="Normal 99 2 2 2" xfId="28503"/>
    <cellStyle name="Normal 99 2 3" xfId="27827"/>
    <cellStyle name="Normal 99 3" xfId="25953"/>
    <cellStyle name="Normal 99 4" xfId="27454"/>
    <cellStyle name="Normal 99_LNG &amp; LPG rework" xfId="30861"/>
    <cellStyle name="Note 10" xfId="29945"/>
    <cellStyle name="Note 11" xfId="29958"/>
    <cellStyle name="Note 12" xfId="29972"/>
    <cellStyle name="Note 13" xfId="30034"/>
    <cellStyle name="Note 2" xfId="1055"/>
    <cellStyle name="Note 2 2" xfId="4436"/>
    <cellStyle name="Note 2 2 2" xfId="11043"/>
    <cellStyle name="Note 2 2 2 2" xfId="23431"/>
    <cellStyle name="Note 2 2 3" xfId="16873"/>
    <cellStyle name="Note 2 3" xfId="7361"/>
    <cellStyle name="Note 2 3 2" xfId="19779"/>
    <cellStyle name="Note 2 4" xfId="14644"/>
    <cellStyle name="Note 2 5" xfId="26103"/>
    <cellStyle name="Note 2_LNG &amp; LPG rework" xfId="30862"/>
    <cellStyle name="Note 3" xfId="26228"/>
    <cellStyle name="Note 3 2" xfId="26261"/>
    <cellStyle name="Note 3_LNG &amp; LPG rework" xfId="30863"/>
    <cellStyle name="Note 4" xfId="26278"/>
    <cellStyle name="Note 5" xfId="26292"/>
    <cellStyle name="Note 6" xfId="28818"/>
    <cellStyle name="Note 7" xfId="28819"/>
    <cellStyle name="Note 8" xfId="28822"/>
    <cellStyle name="Note 9" xfId="28853"/>
    <cellStyle name="Output" xfId="26165" builtinId="21" customBuiltin="1"/>
    <cellStyle name="Output 2" xfId="26104"/>
    <cellStyle name="Percent" xfId="28811" builtinId="5"/>
    <cellStyle name="Percent 2" xfId="48"/>
    <cellStyle name="Percent 2 10" xfId="25880"/>
    <cellStyle name="Percent 2 2" xfId="55"/>
    <cellStyle name="Percent 2 2 10" xfId="3190"/>
    <cellStyle name="Percent 2 2 10 2" xfId="6134"/>
    <cellStyle name="Percent 2 2 10 2 2" xfId="12386"/>
    <cellStyle name="Percent 2 2 10 2 2 2" xfId="24773"/>
    <cellStyle name="Percent 2 2 10 2 3" xfId="18564"/>
    <cellStyle name="Percent 2 2 10 3" xfId="9058"/>
    <cellStyle name="Percent 2 2 10 3 2" xfId="21469"/>
    <cellStyle name="Percent 2 2 10 4" xfId="16334"/>
    <cellStyle name="Percent 2 2 11" xfId="3191"/>
    <cellStyle name="Percent 2 2 11 2" xfId="6135"/>
    <cellStyle name="Percent 2 2 11 2 2" xfId="12387"/>
    <cellStyle name="Percent 2 2 11 2 2 2" xfId="24774"/>
    <cellStyle name="Percent 2 2 11 2 3" xfId="18565"/>
    <cellStyle name="Percent 2 2 11 3" xfId="9059"/>
    <cellStyle name="Percent 2 2 11 3 2" xfId="21470"/>
    <cellStyle name="Percent 2 2 11 4" xfId="16335"/>
    <cellStyle name="Percent 2 2 12" xfId="3192"/>
    <cellStyle name="Percent 2 2 12 2" xfId="6136"/>
    <cellStyle name="Percent 2 2 12 2 2" xfId="12388"/>
    <cellStyle name="Percent 2 2 12 2 2 2" xfId="24775"/>
    <cellStyle name="Percent 2 2 12 2 3" xfId="18566"/>
    <cellStyle name="Percent 2 2 12 3" xfId="9060"/>
    <cellStyle name="Percent 2 2 12 3 2" xfId="21471"/>
    <cellStyle name="Percent 2 2 12 4" xfId="16336"/>
    <cellStyle name="Percent 2 2 13" xfId="3193"/>
    <cellStyle name="Percent 2 2 13 2" xfId="6137"/>
    <cellStyle name="Percent 2 2 13 2 2" xfId="12389"/>
    <cellStyle name="Percent 2 2 13 2 2 2" xfId="24776"/>
    <cellStyle name="Percent 2 2 13 2 3" xfId="18567"/>
    <cellStyle name="Percent 2 2 13 3" xfId="9061"/>
    <cellStyle name="Percent 2 2 13 3 2" xfId="21472"/>
    <cellStyle name="Percent 2 2 13 4" xfId="16337"/>
    <cellStyle name="Percent 2 2 14" xfId="3194"/>
    <cellStyle name="Percent 2 2 14 2" xfId="6138"/>
    <cellStyle name="Percent 2 2 14 2 2" xfId="12390"/>
    <cellStyle name="Percent 2 2 14 2 2 2" xfId="24777"/>
    <cellStyle name="Percent 2 2 14 2 3" xfId="18568"/>
    <cellStyle name="Percent 2 2 14 3" xfId="9062"/>
    <cellStyle name="Percent 2 2 14 3 2" xfId="21473"/>
    <cellStyle name="Percent 2 2 14 4" xfId="16338"/>
    <cellStyle name="Percent 2 2 15" xfId="3195"/>
    <cellStyle name="Percent 2 2 15 2" xfId="6139"/>
    <cellStyle name="Percent 2 2 15 2 2" xfId="12391"/>
    <cellStyle name="Percent 2 2 15 2 2 2" xfId="24778"/>
    <cellStyle name="Percent 2 2 15 2 3" xfId="18569"/>
    <cellStyle name="Percent 2 2 15 3" xfId="9063"/>
    <cellStyle name="Percent 2 2 15 3 2" xfId="21474"/>
    <cellStyle name="Percent 2 2 15 4" xfId="16339"/>
    <cellStyle name="Percent 2 2 16" xfId="3196"/>
    <cellStyle name="Percent 2 2 16 2" xfId="6140"/>
    <cellStyle name="Percent 2 2 16 2 2" xfId="12392"/>
    <cellStyle name="Percent 2 2 16 2 2 2" xfId="24779"/>
    <cellStyle name="Percent 2 2 16 2 3" xfId="18570"/>
    <cellStyle name="Percent 2 2 16 3" xfId="9064"/>
    <cellStyle name="Percent 2 2 16 3 2" xfId="21475"/>
    <cellStyle name="Percent 2 2 16 4" xfId="16340"/>
    <cellStyle name="Percent 2 2 17" xfId="3822"/>
    <cellStyle name="Percent 2 2 17 2" xfId="28504"/>
    <cellStyle name="Percent 2 2 17 3" xfId="27828"/>
    <cellStyle name="Percent 2 2 18" xfId="1057"/>
    <cellStyle name="Percent 2 2 18 2" xfId="28168"/>
    <cellStyle name="Percent 2 2 18 3" xfId="27493"/>
    <cellStyle name="Percent 2 2 19" xfId="13856"/>
    <cellStyle name="Percent 2 2 2" xfId="118"/>
    <cellStyle name="Percent 2 2 2 10" xfId="6141"/>
    <cellStyle name="Percent 2 2 2 10 2" xfId="12393"/>
    <cellStyle name="Percent 2 2 2 10 2 2" xfId="24780"/>
    <cellStyle name="Percent 2 2 2 10 3" xfId="18571"/>
    <cellStyle name="Percent 2 2 2 11" xfId="9065"/>
    <cellStyle name="Percent 2 2 2 11 2" xfId="21476"/>
    <cellStyle name="Percent 2 2 2 12" xfId="13871"/>
    <cellStyle name="Percent 2 2 2 13" xfId="13514"/>
    <cellStyle name="Percent 2 2 2 2" xfId="140"/>
    <cellStyle name="Percent 2 2 2 2 10" xfId="9066"/>
    <cellStyle name="Percent 2 2 2 2 10 2" xfId="21477"/>
    <cellStyle name="Percent 2 2 2 2 11" xfId="13893"/>
    <cellStyle name="Percent 2 2 2 2 12" xfId="13536"/>
    <cellStyle name="Percent 2 2 2 2 2" xfId="184"/>
    <cellStyle name="Percent 2 2 2 2 2 10" xfId="13937"/>
    <cellStyle name="Percent 2 2 2 2 2 11" xfId="13580"/>
    <cellStyle name="Percent 2 2 2 2 2 2" xfId="275"/>
    <cellStyle name="Percent 2 2 2 2 2 2 2" xfId="651"/>
    <cellStyle name="Percent 2 2 2 2 2 2 2 2" xfId="3201"/>
    <cellStyle name="Percent 2 2 2 2 2 2 2 2 2" xfId="6977"/>
    <cellStyle name="Percent 2 2 2 2 2 2 2 2 2 2" xfId="13135"/>
    <cellStyle name="Percent 2 2 2 2 2 2 2 2 2 2 2" xfId="25522"/>
    <cellStyle name="Percent 2 2 2 2 2 2 2 2 2 3" xfId="19402"/>
    <cellStyle name="Percent 2 2 2 2 2 2 2 2 3" xfId="9904"/>
    <cellStyle name="Percent 2 2 2 2 2 2 2 2 3 2" xfId="22307"/>
    <cellStyle name="Percent 2 2 2 2 2 2 2 2 4" xfId="16345"/>
    <cellStyle name="Percent 2 2 2 2 2 2 2 3" xfId="6145"/>
    <cellStyle name="Percent 2 2 2 2 2 2 2 3 2" xfId="10648"/>
    <cellStyle name="Percent 2 2 2 2 2 2 2 3 2 2" xfId="23049"/>
    <cellStyle name="Percent 2 2 2 2 2 2 2 3 3" xfId="18575"/>
    <cellStyle name="Percent 2 2 2 2 2 2 2 4" xfId="9069"/>
    <cellStyle name="Percent 2 2 2 2 2 2 2 4 2" xfId="21480"/>
    <cellStyle name="Percent 2 2 2 2 2 2 2 5" xfId="14381"/>
    <cellStyle name="Percent 2 2 2 2 2 2 2 6" xfId="13846"/>
    <cellStyle name="Percent 2 2 2 2 2 2 2_LNG &amp; LPG rework" xfId="30870"/>
    <cellStyle name="Percent 2 2 2 2 2 2 3" xfId="3202"/>
    <cellStyle name="Percent 2 2 2 2 2 2 3 2" xfId="6146"/>
    <cellStyle name="Percent 2 2 2 2 2 2 3 2 2" xfId="10444"/>
    <cellStyle name="Percent 2 2 2 2 2 2 3 2 2 2" xfId="22845"/>
    <cellStyle name="Percent 2 2 2 2 2 2 3 2 3" xfId="18576"/>
    <cellStyle name="Percent 2 2 2 2 2 2 3 3" xfId="10837"/>
    <cellStyle name="Percent 2 2 2 2 2 2 3 3 2" xfId="23238"/>
    <cellStyle name="Percent 2 2 2 2 2 2 3 4" xfId="9070"/>
    <cellStyle name="Percent 2 2 2 2 2 2 3 4 2" xfId="21481"/>
    <cellStyle name="Percent 2 2 2 2 2 2 3 5" xfId="16346"/>
    <cellStyle name="Percent 2 2 2 2 2 2 3_LNG &amp; LPG rework" xfId="30871"/>
    <cellStyle name="Percent 2 2 2 2 2 2 4" xfId="3203"/>
    <cellStyle name="Percent 2 2 2 2 2 2 4 2" xfId="6147"/>
    <cellStyle name="Percent 2 2 2 2 2 2 4 2 2" xfId="12397"/>
    <cellStyle name="Percent 2 2 2 2 2 2 4 2 2 2" xfId="24784"/>
    <cellStyle name="Percent 2 2 2 2 2 2 4 2 3" xfId="18577"/>
    <cellStyle name="Percent 2 2 2 2 2 2 4 3" xfId="9071"/>
    <cellStyle name="Percent 2 2 2 2 2 2 4 3 2" xfId="21482"/>
    <cellStyle name="Percent 2 2 2 2 2 2 4 4" xfId="16347"/>
    <cellStyle name="Percent 2 2 2 2 2 2 5" xfId="3200"/>
    <cellStyle name="Percent 2 2 2 2 2 2 5 2" xfId="6976"/>
    <cellStyle name="Percent 2 2 2 2 2 2 5 2 2" xfId="13134"/>
    <cellStyle name="Percent 2 2 2 2 2 2 5 2 2 2" xfId="25521"/>
    <cellStyle name="Percent 2 2 2 2 2 2 5 2 3" xfId="19401"/>
    <cellStyle name="Percent 2 2 2 2 2 2 5 3" xfId="9903"/>
    <cellStyle name="Percent 2 2 2 2 2 2 5 3 2" xfId="22306"/>
    <cellStyle name="Percent 2 2 2 2 2 2 5 4" xfId="16344"/>
    <cellStyle name="Percent 2 2 2 2 2 2 6" xfId="6144"/>
    <cellStyle name="Percent 2 2 2 2 2 2 6 2" xfId="12396"/>
    <cellStyle name="Percent 2 2 2 2 2 2 6 2 2" xfId="24783"/>
    <cellStyle name="Percent 2 2 2 2 2 2 6 3" xfId="18574"/>
    <cellStyle name="Percent 2 2 2 2 2 2 7" xfId="9068"/>
    <cellStyle name="Percent 2 2 2 2 2 2 7 2" xfId="21479"/>
    <cellStyle name="Percent 2 2 2 2 2 2 8" xfId="14026"/>
    <cellStyle name="Percent 2 2 2 2 2 2 9" xfId="13668"/>
    <cellStyle name="Percent 2 2 2 2 2 2_LNG &amp; LPG rework" xfId="30869"/>
    <cellStyle name="Percent 2 2 2 2 2 3" xfId="365"/>
    <cellStyle name="Percent 2 2 2 2 2 3 2" xfId="739"/>
    <cellStyle name="Percent 2 2 2 2 2 3 2 2" xfId="4125"/>
    <cellStyle name="Percent 2 2 2 2 2 3 2 2 2" xfId="7189"/>
    <cellStyle name="Percent 2 2 2 2 2 3 2 2 2 2" xfId="13347"/>
    <cellStyle name="Percent 2 2 2 2 2 3 2 2 2 2 2" xfId="25734"/>
    <cellStyle name="Percent 2 2 2 2 2 3 2 2 2 3" xfId="19614"/>
    <cellStyle name="Percent 2 2 2 2 2 3 2 2 3" xfId="10116"/>
    <cellStyle name="Percent 2 2 2 2 2 3 2 2 3 2" xfId="22519"/>
    <cellStyle name="Percent 2 2 2 2 2 3 2 2 4" xfId="16696"/>
    <cellStyle name="Percent 2 2 2 2 2 3 2 3" xfId="6500"/>
    <cellStyle name="Percent 2 2 2 2 2 3 2 3 2" xfId="12659"/>
    <cellStyle name="Percent 2 2 2 2 2 3 2 3 2 2" xfId="25046"/>
    <cellStyle name="Percent 2 2 2 2 2 3 2 3 3" xfId="18926"/>
    <cellStyle name="Percent 2 2 2 2 2 3 2 4" xfId="9428"/>
    <cellStyle name="Percent 2 2 2 2 2 3 2 4 2" xfId="21831"/>
    <cellStyle name="Percent 2 2 2 2 2 3 2 5" xfId="14469"/>
    <cellStyle name="Percent 2 2 2 2 2 3 3" xfId="3204"/>
    <cellStyle name="Percent 2 2 2 2 2 3 3 2" xfId="6978"/>
    <cellStyle name="Percent 2 2 2 2 2 3 3 2 2" xfId="13136"/>
    <cellStyle name="Percent 2 2 2 2 2 3 3 2 2 2" xfId="25523"/>
    <cellStyle name="Percent 2 2 2 2 2 3 3 2 3" xfId="19403"/>
    <cellStyle name="Percent 2 2 2 2 2 3 3 3" xfId="9905"/>
    <cellStyle name="Percent 2 2 2 2 2 3 3 3 2" xfId="22308"/>
    <cellStyle name="Percent 2 2 2 2 2 3 3 4" xfId="16348"/>
    <cellStyle name="Percent 2 2 2 2 2 3 4" xfId="6148"/>
    <cellStyle name="Percent 2 2 2 2 2 3 4 2" xfId="12398"/>
    <cellStyle name="Percent 2 2 2 2 2 3 4 2 2" xfId="24785"/>
    <cellStyle name="Percent 2 2 2 2 2 3 4 3" xfId="18578"/>
    <cellStyle name="Percent 2 2 2 2 2 3 5" xfId="9072"/>
    <cellStyle name="Percent 2 2 2 2 2 3 5 2" xfId="21483"/>
    <cellStyle name="Percent 2 2 2 2 2 3 6" xfId="14114"/>
    <cellStyle name="Percent 2 2 2 2 2 3 7" xfId="13758"/>
    <cellStyle name="Percent 2 2 2 2 2 3_LNG &amp; LPG rework" xfId="30872"/>
    <cellStyle name="Percent 2 2 2 2 2 4" xfId="453"/>
    <cellStyle name="Percent 2 2 2 2 2 4 2" xfId="827"/>
    <cellStyle name="Percent 2 2 2 2 2 4 2 2" xfId="4211"/>
    <cellStyle name="Percent 2 2 2 2 2 4 2 2 2" xfId="7271"/>
    <cellStyle name="Percent 2 2 2 2 2 4 2 2 2 2" xfId="13429"/>
    <cellStyle name="Percent 2 2 2 2 2 4 2 2 2 2 2" xfId="25816"/>
    <cellStyle name="Percent 2 2 2 2 2 4 2 2 2 3" xfId="19696"/>
    <cellStyle name="Percent 2 2 2 2 2 4 2 2 3" xfId="10198"/>
    <cellStyle name="Percent 2 2 2 2 2 4 2 2 3 2" xfId="22601"/>
    <cellStyle name="Percent 2 2 2 2 2 4 2 2 4" xfId="16782"/>
    <cellStyle name="Percent 2 2 2 2 2 4 2 3" xfId="6586"/>
    <cellStyle name="Percent 2 2 2 2 2 4 2 3 2" xfId="12745"/>
    <cellStyle name="Percent 2 2 2 2 2 4 2 3 2 2" xfId="25132"/>
    <cellStyle name="Percent 2 2 2 2 2 4 2 3 3" xfId="19012"/>
    <cellStyle name="Percent 2 2 2 2 2 4 2 4" xfId="9514"/>
    <cellStyle name="Percent 2 2 2 2 2 4 2 4 2" xfId="21917"/>
    <cellStyle name="Percent 2 2 2 2 2 4 2 5" xfId="14557"/>
    <cellStyle name="Percent 2 2 2 2 2 4 3" xfId="3205"/>
    <cellStyle name="Percent 2 2 2 2 2 4 3 2" xfId="6979"/>
    <cellStyle name="Percent 2 2 2 2 2 4 3 2 2" xfId="13137"/>
    <cellStyle name="Percent 2 2 2 2 2 4 3 2 2 2" xfId="25524"/>
    <cellStyle name="Percent 2 2 2 2 2 4 3 2 3" xfId="19404"/>
    <cellStyle name="Percent 2 2 2 2 2 4 3 3" xfId="9906"/>
    <cellStyle name="Percent 2 2 2 2 2 4 3 3 2" xfId="22309"/>
    <cellStyle name="Percent 2 2 2 2 2 4 3 4" xfId="16349"/>
    <cellStyle name="Percent 2 2 2 2 2 4 4" xfId="6149"/>
    <cellStyle name="Percent 2 2 2 2 2 4 4 2" xfId="12399"/>
    <cellStyle name="Percent 2 2 2 2 2 4 4 2 2" xfId="24786"/>
    <cellStyle name="Percent 2 2 2 2 2 4 4 3" xfId="18579"/>
    <cellStyle name="Percent 2 2 2 2 2 4 5" xfId="9073"/>
    <cellStyle name="Percent 2 2 2 2 2 4 5 2" xfId="21484"/>
    <cellStyle name="Percent 2 2 2 2 2 4 6" xfId="14202"/>
    <cellStyle name="Percent 2 2 2 2 2 4_LNG &amp; LPG rework" xfId="30873"/>
    <cellStyle name="Percent 2 2 2 2 2 5" xfId="562"/>
    <cellStyle name="Percent 2 2 2 2 2 5 2" xfId="3206"/>
    <cellStyle name="Percent 2 2 2 2 2 5 2 2" xfId="6980"/>
    <cellStyle name="Percent 2 2 2 2 2 5 2 2 2" xfId="13138"/>
    <cellStyle name="Percent 2 2 2 2 2 5 2 2 2 2" xfId="25525"/>
    <cellStyle name="Percent 2 2 2 2 2 5 2 2 3" xfId="19405"/>
    <cellStyle name="Percent 2 2 2 2 2 5 2 3" xfId="9907"/>
    <cellStyle name="Percent 2 2 2 2 2 5 2 3 2" xfId="22310"/>
    <cellStyle name="Percent 2 2 2 2 2 5 2 4" xfId="16350"/>
    <cellStyle name="Percent 2 2 2 2 2 5 3" xfId="6150"/>
    <cellStyle name="Percent 2 2 2 2 2 5 3 2" xfId="10958"/>
    <cellStyle name="Percent 2 2 2 2 2 5 3 2 2" xfId="23359"/>
    <cellStyle name="Percent 2 2 2 2 2 5 3 3" xfId="18580"/>
    <cellStyle name="Percent 2 2 2 2 2 5 4" xfId="9074"/>
    <cellStyle name="Percent 2 2 2 2 2 5 4 2" xfId="21485"/>
    <cellStyle name="Percent 2 2 2 2 2 5 5" xfId="14293"/>
    <cellStyle name="Percent 2 2 2 2 2 5_LNG &amp; LPG rework" xfId="30874"/>
    <cellStyle name="Percent 2 2 2 2 2 6" xfId="3207"/>
    <cellStyle name="Percent 2 2 2 2 2 6 2" xfId="6151"/>
    <cellStyle name="Percent 2 2 2 2 2 6 2 2" xfId="12400"/>
    <cellStyle name="Percent 2 2 2 2 2 6 2 2 2" xfId="24787"/>
    <cellStyle name="Percent 2 2 2 2 2 6 2 3" xfId="18581"/>
    <cellStyle name="Percent 2 2 2 2 2 6 3" xfId="9075"/>
    <cellStyle name="Percent 2 2 2 2 2 6 3 2" xfId="21486"/>
    <cellStyle name="Percent 2 2 2 2 2 6 4" xfId="16351"/>
    <cellStyle name="Percent 2 2 2 2 2 7" xfId="3199"/>
    <cellStyle name="Percent 2 2 2 2 2 7 2" xfId="6975"/>
    <cellStyle name="Percent 2 2 2 2 2 7 2 2" xfId="13133"/>
    <cellStyle name="Percent 2 2 2 2 2 7 2 2 2" xfId="25520"/>
    <cellStyle name="Percent 2 2 2 2 2 7 2 3" xfId="19400"/>
    <cellStyle name="Percent 2 2 2 2 2 7 3" xfId="9902"/>
    <cellStyle name="Percent 2 2 2 2 2 7 3 2" xfId="22305"/>
    <cellStyle name="Percent 2 2 2 2 2 7 4" xfId="16343"/>
    <cellStyle name="Percent 2 2 2 2 2 8" xfId="6143"/>
    <cellStyle name="Percent 2 2 2 2 2 8 2" xfId="12395"/>
    <cellStyle name="Percent 2 2 2 2 2 8 2 2" xfId="24782"/>
    <cellStyle name="Percent 2 2 2 2 2 8 3" xfId="18573"/>
    <cellStyle name="Percent 2 2 2 2 2 9" xfId="9067"/>
    <cellStyle name="Percent 2 2 2 2 2 9 2" xfId="21478"/>
    <cellStyle name="Percent 2 2 2 2 2_LNG &amp; LPG rework" xfId="30868"/>
    <cellStyle name="Percent 2 2 2 2 3" xfId="231"/>
    <cellStyle name="Percent 2 2 2 2 3 2" xfId="607"/>
    <cellStyle name="Percent 2 2 2 2 3 2 2" xfId="3209"/>
    <cellStyle name="Percent 2 2 2 2 3 2 2 2" xfId="6982"/>
    <cellStyle name="Percent 2 2 2 2 3 2 2 2 2" xfId="13140"/>
    <cellStyle name="Percent 2 2 2 2 3 2 2 2 2 2" xfId="25527"/>
    <cellStyle name="Percent 2 2 2 2 3 2 2 2 3" xfId="19407"/>
    <cellStyle name="Percent 2 2 2 2 3 2 2 3" xfId="9909"/>
    <cellStyle name="Percent 2 2 2 2 3 2 2 3 2" xfId="22312"/>
    <cellStyle name="Percent 2 2 2 2 3 2 2 4" xfId="16353"/>
    <cellStyle name="Percent 2 2 2 2 3 2 3" xfId="6153"/>
    <cellStyle name="Percent 2 2 2 2 3 2 3 2" xfId="10649"/>
    <cellStyle name="Percent 2 2 2 2 3 2 3 2 2" xfId="23050"/>
    <cellStyle name="Percent 2 2 2 2 3 2 3 3" xfId="18583"/>
    <cellStyle name="Percent 2 2 2 2 3 2 4" xfId="9077"/>
    <cellStyle name="Percent 2 2 2 2 3 2 4 2" xfId="21488"/>
    <cellStyle name="Percent 2 2 2 2 3 2 5" xfId="14337"/>
    <cellStyle name="Percent 2 2 2 2 3 2 6" xfId="13802"/>
    <cellStyle name="Percent 2 2 2 2 3 2_LNG &amp; LPG rework" xfId="30876"/>
    <cellStyle name="Percent 2 2 2 2 3 3" xfId="3210"/>
    <cellStyle name="Percent 2 2 2 2 3 3 2" xfId="6154"/>
    <cellStyle name="Percent 2 2 2 2 3 3 2 2" xfId="10445"/>
    <cellStyle name="Percent 2 2 2 2 3 3 2 2 2" xfId="22846"/>
    <cellStyle name="Percent 2 2 2 2 3 3 2 3" xfId="18584"/>
    <cellStyle name="Percent 2 2 2 2 3 3 3" xfId="10838"/>
    <cellStyle name="Percent 2 2 2 2 3 3 3 2" xfId="23239"/>
    <cellStyle name="Percent 2 2 2 2 3 3 4" xfId="9078"/>
    <cellStyle name="Percent 2 2 2 2 3 3 4 2" xfId="21489"/>
    <cellStyle name="Percent 2 2 2 2 3 3 5" xfId="16354"/>
    <cellStyle name="Percent 2 2 2 2 3 3_LNG &amp; LPG rework" xfId="30877"/>
    <cellStyle name="Percent 2 2 2 2 3 4" xfId="3211"/>
    <cellStyle name="Percent 2 2 2 2 3 4 2" xfId="6155"/>
    <cellStyle name="Percent 2 2 2 2 3 4 2 2" xfId="12402"/>
    <cellStyle name="Percent 2 2 2 2 3 4 2 2 2" xfId="24789"/>
    <cellStyle name="Percent 2 2 2 2 3 4 2 3" xfId="18585"/>
    <cellStyle name="Percent 2 2 2 2 3 4 3" xfId="9079"/>
    <cellStyle name="Percent 2 2 2 2 3 4 3 2" xfId="21490"/>
    <cellStyle name="Percent 2 2 2 2 3 4 4" xfId="16355"/>
    <cellStyle name="Percent 2 2 2 2 3 5" xfId="3208"/>
    <cellStyle name="Percent 2 2 2 2 3 5 2" xfId="6981"/>
    <cellStyle name="Percent 2 2 2 2 3 5 2 2" xfId="13139"/>
    <cellStyle name="Percent 2 2 2 2 3 5 2 2 2" xfId="25526"/>
    <cellStyle name="Percent 2 2 2 2 3 5 2 3" xfId="19406"/>
    <cellStyle name="Percent 2 2 2 2 3 5 3" xfId="9908"/>
    <cellStyle name="Percent 2 2 2 2 3 5 3 2" xfId="22311"/>
    <cellStyle name="Percent 2 2 2 2 3 5 4" xfId="16352"/>
    <cellStyle name="Percent 2 2 2 2 3 6" xfId="6152"/>
    <cellStyle name="Percent 2 2 2 2 3 6 2" xfId="12401"/>
    <cellStyle name="Percent 2 2 2 2 3 6 2 2" xfId="24788"/>
    <cellStyle name="Percent 2 2 2 2 3 6 3" xfId="18582"/>
    <cellStyle name="Percent 2 2 2 2 3 7" xfId="9076"/>
    <cellStyle name="Percent 2 2 2 2 3 7 2" xfId="21487"/>
    <cellStyle name="Percent 2 2 2 2 3 8" xfId="13982"/>
    <cellStyle name="Percent 2 2 2 2 3 9" xfId="13624"/>
    <cellStyle name="Percent 2 2 2 2 3_LNG &amp; LPG rework" xfId="30875"/>
    <cellStyle name="Percent 2 2 2 2 4" xfId="321"/>
    <cellStyle name="Percent 2 2 2 2 4 2" xfId="695"/>
    <cellStyle name="Percent 2 2 2 2 4 2 2" xfId="4081"/>
    <cellStyle name="Percent 2 2 2 2 4 2 2 2" xfId="7145"/>
    <cellStyle name="Percent 2 2 2 2 4 2 2 2 2" xfId="13303"/>
    <cellStyle name="Percent 2 2 2 2 4 2 2 2 2 2" xfId="25690"/>
    <cellStyle name="Percent 2 2 2 2 4 2 2 2 3" xfId="19570"/>
    <cellStyle name="Percent 2 2 2 2 4 2 2 3" xfId="10072"/>
    <cellStyle name="Percent 2 2 2 2 4 2 2 3 2" xfId="22475"/>
    <cellStyle name="Percent 2 2 2 2 4 2 2 4" xfId="16652"/>
    <cellStyle name="Percent 2 2 2 2 4 2 3" xfId="6456"/>
    <cellStyle name="Percent 2 2 2 2 4 2 3 2" xfId="12615"/>
    <cellStyle name="Percent 2 2 2 2 4 2 3 2 2" xfId="25002"/>
    <cellStyle name="Percent 2 2 2 2 4 2 3 3" xfId="18882"/>
    <cellStyle name="Percent 2 2 2 2 4 2 4" xfId="9384"/>
    <cellStyle name="Percent 2 2 2 2 4 2 4 2" xfId="21787"/>
    <cellStyle name="Percent 2 2 2 2 4 2 5" xfId="14425"/>
    <cellStyle name="Percent 2 2 2 2 4 3" xfId="3212"/>
    <cellStyle name="Percent 2 2 2 2 4 3 2" xfId="6983"/>
    <cellStyle name="Percent 2 2 2 2 4 3 2 2" xfId="13141"/>
    <cellStyle name="Percent 2 2 2 2 4 3 2 2 2" xfId="25528"/>
    <cellStyle name="Percent 2 2 2 2 4 3 2 3" xfId="19408"/>
    <cellStyle name="Percent 2 2 2 2 4 3 3" xfId="9910"/>
    <cellStyle name="Percent 2 2 2 2 4 3 3 2" xfId="22313"/>
    <cellStyle name="Percent 2 2 2 2 4 3 4" xfId="16356"/>
    <cellStyle name="Percent 2 2 2 2 4 4" xfId="6156"/>
    <cellStyle name="Percent 2 2 2 2 4 4 2" xfId="12403"/>
    <cellStyle name="Percent 2 2 2 2 4 4 2 2" xfId="24790"/>
    <cellStyle name="Percent 2 2 2 2 4 4 3" xfId="18586"/>
    <cellStyle name="Percent 2 2 2 2 4 5" xfId="9080"/>
    <cellStyle name="Percent 2 2 2 2 4 5 2" xfId="21491"/>
    <cellStyle name="Percent 2 2 2 2 4 6" xfId="14070"/>
    <cellStyle name="Percent 2 2 2 2 4 7" xfId="13714"/>
    <cellStyle name="Percent 2 2 2 2 4_LNG &amp; LPG rework" xfId="30878"/>
    <cellStyle name="Percent 2 2 2 2 5" xfId="409"/>
    <cellStyle name="Percent 2 2 2 2 5 2" xfId="783"/>
    <cellStyle name="Percent 2 2 2 2 5 2 2" xfId="4167"/>
    <cellStyle name="Percent 2 2 2 2 5 2 2 2" xfId="7227"/>
    <cellStyle name="Percent 2 2 2 2 5 2 2 2 2" xfId="13385"/>
    <cellStyle name="Percent 2 2 2 2 5 2 2 2 2 2" xfId="25772"/>
    <cellStyle name="Percent 2 2 2 2 5 2 2 2 3" xfId="19652"/>
    <cellStyle name="Percent 2 2 2 2 5 2 2 3" xfId="10154"/>
    <cellStyle name="Percent 2 2 2 2 5 2 2 3 2" xfId="22557"/>
    <cellStyle name="Percent 2 2 2 2 5 2 2 4" xfId="16738"/>
    <cellStyle name="Percent 2 2 2 2 5 2 3" xfId="6542"/>
    <cellStyle name="Percent 2 2 2 2 5 2 3 2" xfId="12701"/>
    <cellStyle name="Percent 2 2 2 2 5 2 3 2 2" xfId="25088"/>
    <cellStyle name="Percent 2 2 2 2 5 2 3 3" xfId="18968"/>
    <cellStyle name="Percent 2 2 2 2 5 2 4" xfId="9470"/>
    <cellStyle name="Percent 2 2 2 2 5 2 4 2" xfId="21873"/>
    <cellStyle name="Percent 2 2 2 2 5 2 5" xfId="14513"/>
    <cellStyle name="Percent 2 2 2 2 5 3" xfId="3213"/>
    <cellStyle name="Percent 2 2 2 2 5 3 2" xfId="6984"/>
    <cellStyle name="Percent 2 2 2 2 5 3 2 2" xfId="13142"/>
    <cellStyle name="Percent 2 2 2 2 5 3 2 2 2" xfId="25529"/>
    <cellStyle name="Percent 2 2 2 2 5 3 2 3" xfId="19409"/>
    <cellStyle name="Percent 2 2 2 2 5 3 3" xfId="9911"/>
    <cellStyle name="Percent 2 2 2 2 5 3 3 2" xfId="22314"/>
    <cellStyle name="Percent 2 2 2 2 5 3 4" xfId="16357"/>
    <cellStyle name="Percent 2 2 2 2 5 4" xfId="6157"/>
    <cellStyle name="Percent 2 2 2 2 5 4 2" xfId="12404"/>
    <cellStyle name="Percent 2 2 2 2 5 4 2 2" xfId="24791"/>
    <cellStyle name="Percent 2 2 2 2 5 4 3" xfId="18587"/>
    <cellStyle name="Percent 2 2 2 2 5 5" xfId="9081"/>
    <cellStyle name="Percent 2 2 2 2 5 5 2" xfId="21492"/>
    <cellStyle name="Percent 2 2 2 2 5 6" xfId="14158"/>
    <cellStyle name="Percent 2 2 2 2 5_LNG &amp; LPG rework" xfId="30879"/>
    <cellStyle name="Percent 2 2 2 2 6" xfId="518"/>
    <cellStyle name="Percent 2 2 2 2 6 2" xfId="3214"/>
    <cellStyle name="Percent 2 2 2 2 6 2 2" xfId="6985"/>
    <cellStyle name="Percent 2 2 2 2 6 2 2 2" xfId="13143"/>
    <cellStyle name="Percent 2 2 2 2 6 2 2 2 2" xfId="25530"/>
    <cellStyle name="Percent 2 2 2 2 6 2 2 3" xfId="19410"/>
    <cellStyle name="Percent 2 2 2 2 6 2 3" xfId="9912"/>
    <cellStyle name="Percent 2 2 2 2 6 2 3 2" xfId="22315"/>
    <cellStyle name="Percent 2 2 2 2 6 2 4" xfId="16358"/>
    <cellStyle name="Percent 2 2 2 2 6 3" xfId="6158"/>
    <cellStyle name="Percent 2 2 2 2 6 3 2" xfId="10914"/>
    <cellStyle name="Percent 2 2 2 2 6 3 2 2" xfId="23315"/>
    <cellStyle name="Percent 2 2 2 2 6 3 3" xfId="18588"/>
    <cellStyle name="Percent 2 2 2 2 6 4" xfId="9082"/>
    <cellStyle name="Percent 2 2 2 2 6 4 2" xfId="21493"/>
    <cellStyle name="Percent 2 2 2 2 6 5" xfId="14249"/>
    <cellStyle name="Percent 2 2 2 2 6_LNG &amp; LPG rework" xfId="30880"/>
    <cellStyle name="Percent 2 2 2 2 7" xfId="3215"/>
    <cellStyle name="Percent 2 2 2 2 7 2" xfId="6159"/>
    <cellStyle name="Percent 2 2 2 2 7 2 2" xfId="12405"/>
    <cellStyle name="Percent 2 2 2 2 7 2 2 2" xfId="24792"/>
    <cellStyle name="Percent 2 2 2 2 7 2 3" xfId="18589"/>
    <cellStyle name="Percent 2 2 2 2 7 3" xfId="9083"/>
    <cellStyle name="Percent 2 2 2 2 7 3 2" xfId="21494"/>
    <cellStyle name="Percent 2 2 2 2 7 4" xfId="16359"/>
    <cellStyle name="Percent 2 2 2 2 8" xfId="3198"/>
    <cellStyle name="Percent 2 2 2 2 8 2" xfId="6974"/>
    <cellStyle name="Percent 2 2 2 2 8 2 2" xfId="13132"/>
    <cellStyle name="Percent 2 2 2 2 8 2 2 2" xfId="25519"/>
    <cellStyle name="Percent 2 2 2 2 8 2 3" xfId="19399"/>
    <cellStyle name="Percent 2 2 2 2 8 3" xfId="9901"/>
    <cellStyle name="Percent 2 2 2 2 8 3 2" xfId="22304"/>
    <cellStyle name="Percent 2 2 2 2 8 4" xfId="16342"/>
    <cellStyle name="Percent 2 2 2 2 9" xfId="6142"/>
    <cellStyle name="Percent 2 2 2 2 9 2" xfId="12394"/>
    <cellStyle name="Percent 2 2 2 2 9 2 2" xfId="24781"/>
    <cellStyle name="Percent 2 2 2 2 9 3" xfId="18572"/>
    <cellStyle name="Percent 2 2 2 2_LNG &amp; LPG rework" xfId="30867"/>
    <cellStyle name="Percent 2 2 2 3" xfId="162"/>
    <cellStyle name="Percent 2 2 2 3 10" xfId="13915"/>
    <cellStyle name="Percent 2 2 2 3 11" xfId="13558"/>
    <cellStyle name="Percent 2 2 2 3 2" xfId="253"/>
    <cellStyle name="Percent 2 2 2 3 2 2" xfId="629"/>
    <cellStyle name="Percent 2 2 2 3 2 2 2" xfId="3218"/>
    <cellStyle name="Percent 2 2 2 3 2 2 2 2" xfId="6988"/>
    <cellStyle name="Percent 2 2 2 3 2 2 2 2 2" xfId="13146"/>
    <cellStyle name="Percent 2 2 2 3 2 2 2 2 2 2" xfId="25533"/>
    <cellStyle name="Percent 2 2 2 3 2 2 2 2 3" xfId="19413"/>
    <cellStyle name="Percent 2 2 2 3 2 2 2 3" xfId="9915"/>
    <cellStyle name="Percent 2 2 2 3 2 2 2 3 2" xfId="22318"/>
    <cellStyle name="Percent 2 2 2 3 2 2 2 4" xfId="16362"/>
    <cellStyle name="Percent 2 2 2 3 2 2 3" xfId="6162"/>
    <cellStyle name="Percent 2 2 2 3 2 2 3 2" xfId="10650"/>
    <cellStyle name="Percent 2 2 2 3 2 2 3 2 2" xfId="23051"/>
    <cellStyle name="Percent 2 2 2 3 2 2 3 3" xfId="18592"/>
    <cellStyle name="Percent 2 2 2 3 2 2 4" xfId="9086"/>
    <cellStyle name="Percent 2 2 2 3 2 2 4 2" xfId="21497"/>
    <cellStyle name="Percent 2 2 2 3 2 2 5" xfId="14359"/>
    <cellStyle name="Percent 2 2 2 3 2 2 6" xfId="13824"/>
    <cellStyle name="Percent 2 2 2 3 2 2_LNG &amp; LPG rework" xfId="30883"/>
    <cellStyle name="Percent 2 2 2 3 2 3" xfId="3219"/>
    <cellStyle name="Percent 2 2 2 3 2 3 2" xfId="6163"/>
    <cellStyle name="Percent 2 2 2 3 2 3 2 2" xfId="10446"/>
    <cellStyle name="Percent 2 2 2 3 2 3 2 2 2" xfId="22847"/>
    <cellStyle name="Percent 2 2 2 3 2 3 2 3" xfId="18593"/>
    <cellStyle name="Percent 2 2 2 3 2 3 3" xfId="10839"/>
    <cellStyle name="Percent 2 2 2 3 2 3 3 2" xfId="23240"/>
    <cellStyle name="Percent 2 2 2 3 2 3 4" xfId="9087"/>
    <cellStyle name="Percent 2 2 2 3 2 3 4 2" xfId="21498"/>
    <cellStyle name="Percent 2 2 2 3 2 3 5" xfId="16363"/>
    <cellStyle name="Percent 2 2 2 3 2 3_LNG &amp; LPG rework" xfId="30884"/>
    <cellStyle name="Percent 2 2 2 3 2 4" xfId="3220"/>
    <cellStyle name="Percent 2 2 2 3 2 4 2" xfId="6164"/>
    <cellStyle name="Percent 2 2 2 3 2 4 2 2" xfId="12408"/>
    <cellStyle name="Percent 2 2 2 3 2 4 2 2 2" xfId="24795"/>
    <cellStyle name="Percent 2 2 2 3 2 4 2 3" xfId="18594"/>
    <cellStyle name="Percent 2 2 2 3 2 4 3" xfId="9088"/>
    <cellStyle name="Percent 2 2 2 3 2 4 3 2" xfId="21499"/>
    <cellStyle name="Percent 2 2 2 3 2 4 4" xfId="16364"/>
    <cellStyle name="Percent 2 2 2 3 2 5" xfId="3217"/>
    <cellStyle name="Percent 2 2 2 3 2 5 2" xfId="6987"/>
    <cellStyle name="Percent 2 2 2 3 2 5 2 2" xfId="13145"/>
    <cellStyle name="Percent 2 2 2 3 2 5 2 2 2" xfId="25532"/>
    <cellStyle name="Percent 2 2 2 3 2 5 2 3" xfId="19412"/>
    <cellStyle name="Percent 2 2 2 3 2 5 3" xfId="9914"/>
    <cellStyle name="Percent 2 2 2 3 2 5 3 2" xfId="22317"/>
    <cellStyle name="Percent 2 2 2 3 2 5 4" xfId="16361"/>
    <cellStyle name="Percent 2 2 2 3 2 6" xfId="6161"/>
    <cellStyle name="Percent 2 2 2 3 2 6 2" xfId="12407"/>
    <cellStyle name="Percent 2 2 2 3 2 6 2 2" xfId="24794"/>
    <cellStyle name="Percent 2 2 2 3 2 6 3" xfId="18591"/>
    <cellStyle name="Percent 2 2 2 3 2 7" xfId="9085"/>
    <cellStyle name="Percent 2 2 2 3 2 7 2" xfId="21496"/>
    <cellStyle name="Percent 2 2 2 3 2 8" xfId="14004"/>
    <cellStyle name="Percent 2 2 2 3 2 9" xfId="13646"/>
    <cellStyle name="Percent 2 2 2 3 2_LNG &amp; LPG rework" xfId="30882"/>
    <cellStyle name="Percent 2 2 2 3 3" xfId="343"/>
    <cellStyle name="Percent 2 2 2 3 3 2" xfId="717"/>
    <cellStyle name="Percent 2 2 2 3 3 2 2" xfId="4103"/>
    <cellStyle name="Percent 2 2 2 3 3 2 2 2" xfId="7167"/>
    <cellStyle name="Percent 2 2 2 3 3 2 2 2 2" xfId="13325"/>
    <cellStyle name="Percent 2 2 2 3 3 2 2 2 2 2" xfId="25712"/>
    <cellStyle name="Percent 2 2 2 3 3 2 2 2 3" xfId="19592"/>
    <cellStyle name="Percent 2 2 2 3 3 2 2 3" xfId="10094"/>
    <cellStyle name="Percent 2 2 2 3 3 2 2 3 2" xfId="22497"/>
    <cellStyle name="Percent 2 2 2 3 3 2 2 4" xfId="16674"/>
    <cellStyle name="Percent 2 2 2 3 3 2 3" xfId="6478"/>
    <cellStyle name="Percent 2 2 2 3 3 2 3 2" xfId="12637"/>
    <cellStyle name="Percent 2 2 2 3 3 2 3 2 2" xfId="25024"/>
    <cellStyle name="Percent 2 2 2 3 3 2 3 3" xfId="18904"/>
    <cellStyle name="Percent 2 2 2 3 3 2 4" xfId="9406"/>
    <cellStyle name="Percent 2 2 2 3 3 2 4 2" xfId="21809"/>
    <cellStyle name="Percent 2 2 2 3 3 2 5" xfId="14447"/>
    <cellStyle name="Percent 2 2 2 3 3 3" xfId="3221"/>
    <cellStyle name="Percent 2 2 2 3 3 3 2" xfId="6989"/>
    <cellStyle name="Percent 2 2 2 3 3 3 2 2" xfId="13147"/>
    <cellStyle name="Percent 2 2 2 3 3 3 2 2 2" xfId="25534"/>
    <cellStyle name="Percent 2 2 2 3 3 3 2 3" xfId="19414"/>
    <cellStyle name="Percent 2 2 2 3 3 3 3" xfId="9916"/>
    <cellStyle name="Percent 2 2 2 3 3 3 3 2" xfId="22319"/>
    <cellStyle name="Percent 2 2 2 3 3 3 4" xfId="16365"/>
    <cellStyle name="Percent 2 2 2 3 3 4" xfId="6165"/>
    <cellStyle name="Percent 2 2 2 3 3 4 2" xfId="12409"/>
    <cellStyle name="Percent 2 2 2 3 3 4 2 2" xfId="24796"/>
    <cellStyle name="Percent 2 2 2 3 3 4 3" xfId="18595"/>
    <cellStyle name="Percent 2 2 2 3 3 5" xfId="9089"/>
    <cellStyle name="Percent 2 2 2 3 3 5 2" xfId="21500"/>
    <cellStyle name="Percent 2 2 2 3 3 6" xfId="14092"/>
    <cellStyle name="Percent 2 2 2 3 3 7" xfId="13736"/>
    <cellStyle name="Percent 2 2 2 3 3_LNG &amp; LPG rework" xfId="30885"/>
    <cellStyle name="Percent 2 2 2 3 4" xfId="431"/>
    <cellStyle name="Percent 2 2 2 3 4 2" xfId="805"/>
    <cellStyle name="Percent 2 2 2 3 4 2 2" xfId="4189"/>
    <cellStyle name="Percent 2 2 2 3 4 2 2 2" xfId="7249"/>
    <cellStyle name="Percent 2 2 2 3 4 2 2 2 2" xfId="13407"/>
    <cellStyle name="Percent 2 2 2 3 4 2 2 2 2 2" xfId="25794"/>
    <cellStyle name="Percent 2 2 2 3 4 2 2 2 3" xfId="19674"/>
    <cellStyle name="Percent 2 2 2 3 4 2 2 3" xfId="10176"/>
    <cellStyle name="Percent 2 2 2 3 4 2 2 3 2" xfId="22579"/>
    <cellStyle name="Percent 2 2 2 3 4 2 2 4" xfId="16760"/>
    <cellStyle name="Percent 2 2 2 3 4 2 3" xfId="6564"/>
    <cellStyle name="Percent 2 2 2 3 4 2 3 2" xfId="12723"/>
    <cellStyle name="Percent 2 2 2 3 4 2 3 2 2" xfId="25110"/>
    <cellStyle name="Percent 2 2 2 3 4 2 3 3" xfId="18990"/>
    <cellStyle name="Percent 2 2 2 3 4 2 4" xfId="9492"/>
    <cellStyle name="Percent 2 2 2 3 4 2 4 2" xfId="21895"/>
    <cellStyle name="Percent 2 2 2 3 4 2 5" xfId="14535"/>
    <cellStyle name="Percent 2 2 2 3 4 3" xfId="3222"/>
    <cellStyle name="Percent 2 2 2 3 4 3 2" xfId="6990"/>
    <cellStyle name="Percent 2 2 2 3 4 3 2 2" xfId="13148"/>
    <cellStyle name="Percent 2 2 2 3 4 3 2 2 2" xfId="25535"/>
    <cellStyle name="Percent 2 2 2 3 4 3 2 3" xfId="19415"/>
    <cellStyle name="Percent 2 2 2 3 4 3 3" xfId="9917"/>
    <cellStyle name="Percent 2 2 2 3 4 3 3 2" xfId="22320"/>
    <cellStyle name="Percent 2 2 2 3 4 3 4" xfId="16366"/>
    <cellStyle name="Percent 2 2 2 3 4 4" xfId="6166"/>
    <cellStyle name="Percent 2 2 2 3 4 4 2" xfId="12410"/>
    <cellStyle name="Percent 2 2 2 3 4 4 2 2" xfId="24797"/>
    <cellStyle name="Percent 2 2 2 3 4 4 3" xfId="18596"/>
    <cellStyle name="Percent 2 2 2 3 4 5" xfId="9090"/>
    <cellStyle name="Percent 2 2 2 3 4 5 2" xfId="21501"/>
    <cellStyle name="Percent 2 2 2 3 4 6" xfId="14180"/>
    <cellStyle name="Percent 2 2 2 3 4_LNG &amp; LPG rework" xfId="30886"/>
    <cellStyle name="Percent 2 2 2 3 5" xfId="540"/>
    <cellStyle name="Percent 2 2 2 3 5 2" xfId="3223"/>
    <cellStyle name="Percent 2 2 2 3 5 2 2" xfId="6991"/>
    <cellStyle name="Percent 2 2 2 3 5 2 2 2" xfId="13149"/>
    <cellStyle name="Percent 2 2 2 3 5 2 2 2 2" xfId="25536"/>
    <cellStyle name="Percent 2 2 2 3 5 2 2 3" xfId="19416"/>
    <cellStyle name="Percent 2 2 2 3 5 2 3" xfId="9918"/>
    <cellStyle name="Percent 2 2 2 3 5 2 3 2" xfId="22321"/>
    <cellStyle name="Percent 2 2 2 3 5 2 4" xfId="16367"/>
    <cellStyle name="Percent 2 2 2 3 5 3" xfId="6167"/>
    <cellStyle name="Percent 2 2 2 3 5 3 2" xfId="10936"/>
    <cellStyle name="Percent 2 2 2 3 5 3 2 2" xfId="23337"/>
    <cellStyle name="Percent 2 2 2 3 5 3 3" xfId="18597"/>
    <cellStyle name="Percent 2 2 2 3 5 4" xfId="9091"/>
    <cellStyle name="Percent 2 2 2 3 5 4 2" xfId="21502"/>
    <cellStyle name="Percent 2 2 2 3 5 5" xfId="14271"/>
    <cellStyle name="Percent 2 2 2 3 5_LNG &amp; LPG rework" xfId="30887"/>
    <cellStyle name="Percent 2 2 2 3 6" xfId="3224"/>
    <cellStyle name="Percent 2 2 2 3 6 2" xfId="6168"/>
    <cellStyle name="Percent 2 2 2 3 6 2 2" xfId="12411"/>
    <cellStyle name="Percent 2 2 2 3 6 2 2 2" xfId="24798"/>
    <cellStyle name="Percent 2 2 2 3 6 2 3" xfId="18598"/>
    <cellStyle name="Percent 2 2 2 3 6 3" xfId="9092"/>
    <cellStyle name="Percent 2 2 2 3 6 3 2" xfId="21503"/>
    <cellStyle name="Percent 2 2 2 3 6 4" xfId="16368"/>
    <cellStyle name="Percent 2 2 2 3 7" xfId="3216"/>
    <cellStyle name="Percent 2 2 2 3 7 2" xfId="6986"/>
    <cellStyle name="Percent 2 2 2 3 7 2 2" xfId="13144"/>
    <cellStyle name="Percent 2 2 2 3 7 2 2 2" xfId="25531"/>
    <cellStyle name="Percent 2 2 2 3 7 2 3" xfId="19411"/>
    <cellStyle name="Percent 2 2 2 3 7 3" xfId="9913"/>
    <cellStyle name="Percent 2 2 2 3 7 3 2" xfId="22316"/>
    <cellStyle name="Percent 2 2 2 3 7 4" xfId="16360"/>
    <cellStyle name="Percent 2 2 2 3 8" xfId="6160"/>
    <cellStyle name="Percent 2 2 2 3 8 2" xfId="12406"/>
    <cellStyle name="Percent 2 2 2 3 8 2 2" xfId="24793"/>
    <cellStyle name="Percent 2 2 2 3 8 3" xfId="18590"/>
    <cellStyle name="Percent 2 2 2 3 9" xfId="9084"/>
    <cellStyle name="Percent 2 2 2 3 9 2" xfId="21495"/>
    <cellStyle name="Percent 2 2 2 3_LNG &amp; LPG rework" xfId="30881"/>
    <cellStyle name="Percent 2 2 2 4" xfId="209"/>
    <cellStyle name="Percent 2 2 2 4 2" xfId="585"/>
    <cellStyle name="Percent 2 2 2 4 2 2" xfId="3226"/>
    <cellStyle name="Percent 2 2 2 4 2 2 2" xfId="6993"/>
    <cellStyle name="Percent 2 2 2 4 2 2 2 2" xfId="13151"/>
    <cellStyle name="Percent 2 2 2 4 2 2 2 2 2" xfId="25538"/>
    <cellStyle name="Percent 2 2 2 4 2 2 2 3" xfId="19418"/>
    <cellStyle name="Percent 2 2 2 4 2 2 3" xfId="9920"/>
    <cellStyle name="Percent 2 2 2 4 2 2 3 2" xfId="22323"/>
    <cellStyle name="Percent 2 2 2 4 2 2 4" xfId="16370"/>
    <cellStyle name="Percent 2 2 2 4 2 3" xfId="6170"/>
    <cellStyle name="Percent 2 2 2 4 2 3 2" xfId="10651"/>
    <cellStyle name="Percent 2 2 2 4 2 3 2 2" xfId="23052"/>
    <cellStyle name="Percent 2 2 2 4 2 3 3" xfId="18600"/>
    <cellStyle name="Percent 2 2 2 4 2 4" xfId="9094"/>
    <cellStyle name="Percent 2 2 2 4 2 4 2" xfId="21505"/>
    <cellStyle name="Percent 2 2 2 4 2 5" xfId="14315"/>
    <cellStyle name="Percent 2 2 2 4 2 6" xfId="13780"/>
    <cellStyle name="Percent 2 2 2 4 2_LNG &amp; LPG rework" xfId="30889"/>
    <cellStyle name="Percent 2 2 2 4 3" xfId="3227"/>
    <cellStyle name="Percent 2 2 2 4 3 2" xfId="6171"/>
    <cellStyle name="Percent 2 2 2 4 3 2 2" xfId="10447"/>
    <cellStyle name="Percent 2 2 2 4 3 2 2 2" xfId="22848"/>
    <cellStyle name="Percent 2 2 2 4 3 2 3" xfId="18601"/>
    <cellStyle name="Percent 2 2 2 4 3 3" xfId="10840"/>
    <cellStyle name="Percent 2 2 2 4 3 3 2" xfId="23241"/>
    <cellStyle name="Percent 2 2 2 4 3 4" xfId="9095"/>
    <cellStyle name="Percent 2 2 2 4 3 4 2" xfId="21506"/>
    <cellStyle name="Percent 2 2 2 4 3 5" xfId="16371"/>
    <cellStyle name="Percent 2 2 2 4 3_LNG &amp; LPG rework" xfId="30890"/>
    <cellStyle name="Percent 2 2 2 4 4" xfId="3228"/>
    <cellStyle name="Percent 2 2 2 4 4 2" xfId="6172"/>
    <cellStyle name="Percent 2 2 2 4 4 2 2" xfId="12413"/>
    <cellStyle name="Percent 2 2 2 4 4 2 2 2" xfId="24800"/>
    <cellStyle name="Percent 2 2 2 4 4 2 3" xfId="18602"/>
    <cellStyle name="Percent 2 2 2 4 4 3" xfId="9096"/>
    <cellStyle name="Percent 2 2 2 4 4 3 2" xfId="21507"/>
    <cellStyle name="Percent 2 2 2 4 4 4" xfId="16372"/>
    <cellStyle name="Percent 2 2 2 4 5" xfId="3225"/>
    <cellStyle name="Percent 2 2 2 4 5 2" xfId="6992"/>
    <cellStyle name="Percent 2 2 2 4 5 2 2" xfId="13150"/>
    <cellStyle name="Percent 2 2 2 4 5 2 2 2" xfId="25537"/>
    <cellStyle name="Percent 2 2 2 4 5 2 3" xfId="19417"/>
    <cellStyle name="Percent 2 2 2 4 5 3" xfId="9919"/>
    <cellStyle name="Percent 2 2 2 4 5 3 2" xfId="22322"/>
    <cellStyle name="Percent 2 2 2 4 5 4" xfId="16369"/>
    <cellStyle name="Percent 2 2 2 4 6" xfId="6169"/>
    <cellStyle name="Percent 2 2 2 4 6 2" xfId="12412"/>
    <cellStyle name="Percent 2 2 2 4 6 2 2" xfId="24799"/>
    <cellStyle name="Percent 2 2 2 4 6 3" xfId="18599"/>
    <cellStyle name="Percent 2 2 2 4 7" xfId="9093"/>
    <cellStyle name="Percent 2 2 2 4 7 2" xfId="21504"/>
    <cellStyle name="Percent 2 2 2 4 8" xfId="13960"/>
    <cellStyle name="Percent 2 2 2 4 9" xfId="13602"/>
    <cellStyle name="Percent 2 2 2 4_LNG &amp; LPG rework" xfId="30888"/>
    <cellStyle name="Percent 2 2 2 5" xfId="299"/>
    <cellStyle name="Percent 2 2 2 5 2" xfId="673"/>
    <cellStyle name="Percent 2 2 2 5 2 2" xfId="4060"/>
    <cellStyle name="Percent 2 2 2 5 2 2 2" xfId="7127"/>
    <cellStyle name="Percent 2 2 2 5 2 2 2 2" xfId="13285"/>
    <cellStyle name="Percent 2 2 2 5 2 2 2 2 2" xfId="25672"/>
    <cellStyle name="Percent 2 2 2 5 2 2 2 3" xfId="19552"/>
    <cellStyle name="Percent 2 2 2 5 2 2 3" xfId="10054"/>
    <cellStyle name="Percent 2 2 2 5 2 2 3 2" xfId="22457"/>
    <cellStyle name="Percent 2 2 2 5 2 2 4" xfId="16631"/>
    <cellStyle name="Percent 2 2 2 5 2 3" xfId="6435"/>
    <cellStyle name="Percent 2 2 2 5 2 3 2" xfId="12594"/>
    <cellStyle name="Percent 2 2 2 5 2 3 2 2" xfId="24981"/>
    <cellStyle name="Percent 2 2 2 5 2 3 3" xfId="18861"/>
    <cellStyle name="Percent 2 2 2 5 2 4" xfId="9363"/>
    <cellStyle name="Percent 2 2 2 5 2 4 2" xfId="21766"/>
    <cellStyle name="Percent 2 2 2 5 2 5" xfId="14403"/>
    <cellStyle name="Percent 2 2 2 5 3" xfId="3229"/>
    <cellStyle name="Percent 2 2 2 5 3 2" xfId="6994"/>
    <cellStyle name="Percent 2 2 2 5 3 2 2" xfId="13152"/>
    <cellStyle name="Percent 2 2 2 5 3 2 2 2" xfId="25539"/>
    <cellStyle name="Percent 2 2 2 5 3 2 3" xfId="19419"/>
    <cellStyle name="Percent 2 2 2 5 3 3" xfId="9921"/>
    <cellStyle name="Percent 2 2 2 5 3 3 2" xfId="22324"/>
    <cellStyle name="Percent 2 2 2 5 3 4" xfId="16373"/>
    <cellStyle name="Percent 2 2 2 5 4" xfId="6173"/>
    <cellStyle name="Percent 2 2 2 5 4 2" xfId="12414"/>
    <cellStyle name="Percent 2 2 2 5 4 2 2" xfId="24801"/>
    <cellStyle name="Percent 2 2 2 5 4 3" xfId="18603"/>
    <cellStyle name="Percent 2 2 2 5 5" xfId="9097"/>
    <cellStyle name="Percent 2 2 2 5 5 2" xfId="21508"/>
    <cellStyle name="Percent 2 2 2 5 6" xfId="14048"/>
    <cellStyle name="Percent 2 2 2 5 7" xfId="13692"/>
    <cellStyle name="Percent 2 2 2 5_LNG &amp; LPG rework" xfId="30891"/>
    <cellStyle name="Percent 2 2 2 6" xfId="387"/>
    <cellStyle name="Percent 2 2 2 6 2" xfId="761"/>
    <cellStyle name="Percent 2 2 2 6 2 2" xfId="4145"/>
    <cellStyle name="Percent 2 2 2 6 2 2 2" xfId="7205"/>
    <cellStyle name="Percent 2 2 2 6 2 2 2 2" xfId="13363"/>
    <cellStyle name="Percent 2 2 2 6 2 2 2 2 2" xfId="25750"/>
    <cellStyle name="Percent 2 2 2 6 2 2 2 3" xfId="19630"/>
    <cellStyle name="Percent 2 2 2 6 2 2 3" xfId="10132"/>
    <cellStyle name="Percent 2 2 2 6 2 2 3 2" xfId="22535"/>
    <cellStyle name="Percent 2 2 2 6 2 2 4" xfId="16716"/>
    <cellStyle name="Percent 2 2 2 6 2 3" xfId="6520"/>
    <cellStyle name="Percent 2 2 2 6 2 3 2" xfId="12679"/>
    <cellStyle name="Percent 2 2 2 6 2 3 2 2" xfId="25066"/>
    <cellStyle name="Percent 2 2 2 6 2 3 3" xfId="18946"/>
    <cellStyle name="Percent 2 2 2 6 2 4" xfId="9448"/>
    <cellStyle name="Percent 2 2 2 6 2 4 2" xfId="21851"/>
    <cellStyle name="Percent 2 2 2 6 2 5" xfId="14491"/>
    <cellStyle name="Percent 2 2 2 6 3" xfId="3230"/>
    <cellStyle name="Percent 2 2 2 6 3 2" xfId="6995"/>
    <cellStyle name="Percent 2 2 2 6 3 2 2" xfId="13153"/>
    <cellStyle name="Percent 2 2 2 6 3 2 2 2" xfId="25540"/>
    <cellStyle name="Percent 2 2 2 6 3 2 3" xfId="19420"/>
    <cellStyle name="Percent 2 2 2 6 3 3" xfId="9922"/>
    <cellStyle name="Percent 2 2 2 6 3 3 2" xfId="22325"/>
    <cellStyle name="Percent 2 2 2 6 3 4" xfId="16374"/>
    <cellStyle name="Percent 2 2 2 6 4" xfId="6174"/>
    <cellStyle name="Percent 2 2 2 6 4 2" xfId="12415"/>
    <cellStyle name="Percent 2 2 2 6 4 2 2" xfId="24802"/>
    <cellStyle name="Percent 2 2 2 6 4 3" xfId="18604"/>
    <cellStyle name="Percent 2 2 2 6 5" xfId="9098"/>
    <cellStyle name="Percent 2 2 2 6 5 2" xfId="21509"/>
    <cellStyle name="Percent 2 2 2 6 6" xfId="14136"/>
    <cellStyle name="Percent 2 2 2 6_LNG &amp; LPG rework" xfId="30892"/>
    <cellStyle name="Percent 2 2 2 7" xfId="496"/>
    <cellStyle name="Percent 2 2 2 7 2" xfId="3231"/>
    <cellStyle name="Percent 2 2 2 7 2 2" xfId="6996"/>
    <cellStyle name="Percent 2 2 2 7 2 2 2" xfId="13154"/>
    <cellStyle name="Percent 2 2 2 7 2 2 2 2" xfId="25541"/>
    <cellStyle name="Percent 2 2 2 7 2 2 3" xfId="19421"/>
    <cellStyle name="Percent 2 2 2 7 2 3" xfId="9923"/>
    <cellStyle name="Percent 2 2 2 7 2 3 2" xfId="22326"/>
    <cellStyle name="Percent 2 2 2 7 2 4" xfId="16375"/>
    <cellStyle name="Percent 2 2 2 7 3" xfId="6175"/>
    <cellStyle name="Percent 2 2 2 7 3 2" xfId="10892"/>
    <cellStyle name="Percent 2 2 2 7 3 2 2" xfId="23293"/>
    <cellStyle name="Percent 2 2 2 7 3 3" xfId="18605"/>
    <cellStyle name="Percent 2 2 2 7 4" xfId="9099"/>
    <cellStyle name="Percent 2 2 2 7 4 2" xfId="21510"/>
    <cellStyle name="Percent 2 2 2 7 5" xfId="14227"/>
    <cellStyle name="Percent 2 2 2 7_LNG &amp; LPG rework" xfId="30893"/>
    <cellStyle name="Percent 2 2 2 8" xfId="3232"/>
    <cellStyle name="Percent 2 2 2 8 2" xfId="6176"/>
    <cellStyle name="Percent 2 2 2 8 2 2" xfId="12416"/>
    <cellStyle name="Percent 2 2 2 8 2 2 2" xfId="24803"/>
    <cellStyle name="Percent 2 2 2 8 2 3" xfId="18606"/>
    <cellStyle name="Percent 2 2 2 8 3" xfId="9100"/>
    <cellStyle name="Percent 2 2 2 8 3 2" xfId="21511"/>
    <cellStyle name="Percent 2 2 2 8 4" xfId="16376"/>
    <cellStyle name="Percent 2 2 2 9" xfId="3197"/>
    <cellStyle name="Percent 2 2 2 9 2" xfId="6973"/>
    <cellStyle name="Percent 2 2 2 9 2 2" xfId="13131"/>
    <cellStyle name="Percent 2 2 2 9 2 2 2" xfId="25518"/>
    <cellStyle name="Percent 2 2 2 9 2 3" xfId="19398"/>
    <cellStyle name="Percent 2 2 2 9 3" xfId="9900"/>
    <cellStyle name="Percent 2 2 2 9 3 2" xfId="22303"/>
    <cellStyle name="Percent 2 2 2 9 4" xfId="16341"/>
    <cellStyle name="Percent 2 2 2_LNG &amp; LPG rework" xfId="30866"/>
    <cellStyle name="Percent 2 2 20" xfId="13501"/>
    <cellStyle name="Percent 2 2 21" xfId="26276"/>
    <cellStyle name="Percent 2 2 3" xfId="127"/>
    <cellStyle name="Percent 2 2 3 10" xfId="9101"/>
    <cellStyle name="Percent 2 2 3 10 2" xfId="21512"/>
    <cellStyle name="Percent 2 2 3 11" xfId="13880"/>
    <cellStyle name="Percent 2 2 3 12" xfId="13523"/>
    <cellStyle name="Percent 2 2 3 2" xfId="171"/>
    <cellStyle name="Percent 2 2 3 2 10" xfId="13924"/>
    <cellStyle name="Percent 2 2 3 2 11" xfId="13567"/>
    <cellStyle name="Percent 2 2 3 2 2" xfId="262"/>
    <cellStyle name="Percent 2 2 3 2 2 2" xfId="638"/>
    <cellStyle name="Percent 2 2 3 2 2 2 2" xfId="3236"/>
    <cellStyle name="Percent 2 2 3 2 2 2 2 2" xfId="7000"/>
    <cellStyle name="Percent 2 2 3 2 2 2 2 2 2" xfId="13158"/>
    <cellStyle name="Percent 2 2 3 2 2 2 2 2 2 2" xfId="25545"/>
    <cellStyle name="Percent 2 2 3 2 2 2 2 2 3" xfId="19425"/>
    <cellStyle name="Percent 2 2 3 2 2 2 2 3" xfId="9927"/>
    <cellStyle name="Percent 2 2 3 2 2 2 2 3 2" xfId="22330"/>
    <cellStyle name="Percent 2 2 3 2 2 2 2 4" xfId="16380"/>
    <cellStyle name="Percent 2 2 3 2 2 2 3" xfId="6180"/>
    <cellStyle name="Percent 2 2 3 2 2 2 3 2" xfId="10652"/>
    <cellStyle name="Percent 2 2 3 2 2 2 3 2 2" xfId="23053"/>
    <cellStyle name="Percent 2 2 3 2 2 2 3 3" xfId="18610"/>
    <cellStyle name="Percent 2 2 3 2 2 2 4" xfId="9104"/>
    <cellStyle name="Percent 2 2 3 2 2 2 4 2" xfId="21515"/>
    <cellStyle name="Percent 2 2 3 2 2 2 5" xfId="14368"/>
    <cellStyle name="Percent 2 2 3 2 2 2 6" xfId="13833"/>
    <cellStyle name="Percent 2 2 3 2 2 2_LNG &amp; LPG rework" xfId="30897"/>
    <cellStyle name="Percent 2 2 3 2 2 3" xfId="3237"/>
    <cellStyle name="Percent 2 2 3 2 2 3 2" xfId="6181"/>
    <cellStyle name="Percent 2 2 3 2 2 3 2 2" xfId="10448"/>
    <cellStyle name="Percent 2 2 3 2 2 3 2 2 2" xfId="22849"/>
    <cellStyle name="Percent 2 2 3 2 2 3 2 3" xfId="18611"/>
    <cellStyle name="Percent 2 2 3 2 2 3 3" xfId="10841"/>
    <cellStyle name="Percent 2 2 3 2 2 3 3 2" xfId="23242"/>
    <cellStyle name="Percent 2 2 3 2 2 3 4" xfId="9105"/>
    <cellStyle name="Percent 2 2 3 2 2 3 4 2" xfId="21516"/>
    <cellStyle name="Percent 2 2 3 2 2 3 5" xfId="16381"/>
    <cellStyle name="Percent 2 2 3 2 2 3_LNG &amp; LPG rework" xfId="30898"/>
    <cellStyle name="Percent 2 2 3 2 2 4" xfId="3238"/>
    <cellStyle name="Percent 2 2 3 2 2 4 2" xfId="6182"/>
    <cellStyle name="Percent 2 2 3 2 2 4 2 2" xfId="12420"/>
    <cellStyle name="Percent 2 2 3 2 2 4 2 2 2" xfId="24807"/>
    <cellStyle name="Percent 2 2 3 2 2 4 2 3" xfId="18612"/>
    <cellStyle name="Percent 2 2 3 2 2 4 3" xfId="9106"/>
    <cellStyle name="Percent 2 2 3 2 2 4 3 2" xfId="21517"/>
    <cellStyle name="Percent 2 2 3 2 2 4 4" xfId="16382"/>
    <cellStyle name="Percent 2 2 3 2 2 5" xfId="3235"/>
    <cellStyle name="Percent 2 2 3 2 2 5 2" xfId="6999"/>
    <cellStyle name="Percent 2 2 3 2 2 5 2 2" xfId="13157"/>
    <cellStyle name="Percent 2 2 3 2 2 5 2 2 2" xfId="25544"/>
    <cellStyle name="Percent 2 2 3 2 2 5 2 3" xfId="19424"/>
    <cellStyle name="Percent 2 2 3 2 2 5 3" xfId="9926"/>
    <cellStyle name="Percent 2 2 3 2 2 5 3 2" xfId="22329"/>
    <cellStyle name="Percent 2 2 3 2 2 5 4" xfId="16379"/>
    <cellStyle name="Percent 2 2 3 2 2 6" xfId="6179"/>
    <cellStyle name="Percent 2 2 3 2 2 6 2" xfId="12419"/>
    <cellStyle name="Percent 2 2 3 2 2 6 2 2" xfId="24806"/>
    <cellStyle name="Percent 2 2 3 2 2 6 3" xfId="18609"/>
    <cellStyle name="Percent 2 2 3 2 2 7" xfId="9103"/>
    <cellStyle name="Percent 2 2 3 2 2 7 2" xfId="21514"/>
    <cellStyle name="Percent 2 2 3 2 2 8" xfId="14013"/>
    <cellStyle name="Percent 2 2 3 2 2 9" xfId="13655"/>
    <cellStyle name="Percent 2 2 3 2 2_LNG &amp; LPG rework" xfId="30896"/>
    <cellStyle name="Percent 2 2 3 2 3" xfId="352"/>
    <cellStyle name="Percent 2 2 3 2 3 2" xfId="726"/>
    <cellStyle name="Percent 2 2 3 2 3 2 2" xfId="4112"/>
    <cellStyle name="Percent 2 2 3 2 3 2 2 2" xfId="7176"/>
    <cellStyle name="Percent 2 2 3 2 3 2 2 2 2" xfId="13334"/>
    <cellStyle name="Percent 2 2 3 2 3 2 2 2 2 2" xfId="25721"/>
    <cellStyle name="Percent 2 2 3 2 3 2 2 2 3" xfId="19601"/>
    <cellStyle name="Percent 2 2 3 2 3 2 2 3" xfId="10103"/>
    <cellStyle name="Percent 2 2 3 2 3 2 2 3 2" xfId="22506"/>
    <cellStyle name="Percent 2 2 3 2 3 2 2 4" xfId="16683"/>
    <cellStyle name="Percent 2 2 3 2 3 2 3" xfId="6487"/>
    <cellStyle name="Percent 2 2 3 2 3 2 3 2" xfId="12646"/>
    <cellStyle name="Percent 2 2 3 2 3 2 3 2 2" xfId="25033"/>
    <cellStyle name="Percent 2 2 3 2 3 2 3 3" xfId="18913"/>
    <cellStyle name="Percent 2 2 3 2 3 2 4" xfId="9415"/>
    <cellStyle name="Percent 2 2 3 2 3 2 4 2" xfId="21818"/>
    <cellStyle name="Percent 2 2 3 2 3 2 5" xfId="14456"/>
    <cellStyle name="Percent 2 2 3 2 3 3" xfId="3239"/>
    <cellStyle name="Percent 2 2 3 2 3 3 2" xfId="7001"/>
    <cellStyle name="Percent 2 2 3 2 3 3 2 2" xfId="13159"/>
    <cellStyle name="Percent 2 2 3 2 3 3 2 2 2" xfId="25546"/>
    <cellStyle name="Percent 2 2 3 2 3 3 2 3" xfId="19426"/>
    <cellStyle name="Percent 2 2 3 2 3 3 3" xfId="9928"/>
    <cellStyle name="Percent 2 2 3 2 3 3 3 2" xfId="22331"/>
    <cellStyle name="Percent 2 2 3 2 3 3 4" xfId="16383"/>
    <cellStyle name="Percent 2 2 3 2 3 4" xfId="6183"/>
    <cellStyle name="Percent 2 2 3 2 3 4 2" xfId="12421"/>
    <cellStyle name="Percent 2 2 3 2 3 4 2 2" xfId="24808"/>
    <cellStyle name="Percent 2 2 3 2 3 4 3" xfId="18613"/>
    <cellStyle name="Percent 2 2 3 2 3 5" xfId="9107"/>
    <cellStyle name="Percent 2 2 3 2 3 5 2" xfId="21518"/>
    <cellStyle name="Percent 2 2 3 2 3 6" xfId="14101"/>
    <cellStyle name="Percent 2 2 3 2 3 7" xfId="13745"/>
    <cellStyle name="Percent 2 2 3 2 3_LNG &amp; LPG rework" xfId="30899"/>
    <cellStyle name="Percent 2 2 3 2 4" xfId="440"/>
    <cellStyle name="Percent 2 2 3 2 4 2" xfId="814"/>
    <cellStyle name="Percent 2 2 3 2 4 2 2" xfId="4198"/>
    <cellStyle name="Percent 2 2 3 2 4 2 2 2" xfId="7258"/>
    <cellStyle name="Percent 2 2 3 2 4 2 2 2 2" xfId="13416"/>
    <cellStyle name="Percent 2 2 3 2 4 2 2 2 2 2" xfId="25803"/>
    <cellStyle name="Percent 2 2 3 2 4 2 2 2 3" xfId="19683"/>
    <cellStyle name="Percent 2 2 3 2 4 2 2 3" xfId="10185"/>
    <cellStyle name="Percent 2 2 3 2 4 2 2 3 2" xfId="22588"/>
    <cellStyle name="Percent 2 2 3 2 4 2 2 4" xfId="16769"/>
    <cellStyle name="Percent 2 2 3 2 4 2 3" xfId="6573"/>
    <cellStyle name="Percent 2 2 3 2 4 2 3 2" xfId="12732"/>
    <cellStyle name="Percent 2 2 3 2 4 2 3 2 2" xfId="25119"/>
    <cellStyle name="Percent 2 2 3 2 4 2 3 3" xfId="18999"/>
    <cellStyle name="Percent 2 2 3 2 4 2 4" xfId="9501"/>
    <cellStyle name="Percent 2 2 3 2 4 2 4 2" xfId="21904"/>
    <cellStyle name="Percent 2 2 3 2 4 2 5" xfId="14544"/>
    <cellStyle name="Percent 2 2 3 2 4 3" xfId="3240"/>
    <cellStyle name="Percent 2 2 3 2 4 3 2" xfId="7002"/>
    <cellStyle name="Percent 2 2 3 2 4 3 2 2" xfId="13160"/>
    <cellStyle name="Percent 2 2 3 2 4 3 2 2 2" xfId="25547"/>
    <cellStyle name="Percent 2 2 3 2 4 3 2 3" xfId="19427"/>
    <cellStyle name="Percent 2 2 3 2 4 3 3" xfId="9929"/>
    <cellStyle name="Percent 2 2 3 2 4 3 3 2" xfId="22332"/>
    <cellStyle name="Percent 2 2 3 2 4 3 4" xfId="16384"/>
    <cellStyle name="Percent 2 2 3 2 4 4" xfId="6184"/>
    <cellStyle name="Percent 2 2 3 2 4 4 2" xfId="12422"/>
    <cellStyle name="Percent 2 2 3 2 4 4 2 2" xfId="24809"/>
    <cellStyle name="Percent 2 2 3 2 4 4 3" xfId="18614"/>
    <cellStyle name="Percent 2 2 3 2 4 5" xfId="9108"/>
    <cellStyle name="Percent 2 2 3 2 4 5 2" xfId="21519"/>
    <cellStyle name="Percent 2 2 3 2 4 6" xfId="14189"/>
    <cellStyle name="Percent 2 2 3 2 4_LNG &amp; LPG rework" xfId="30900"/>
    <cellStyle name="Percent 2 2 3 2 5" xfId="549"/>
    <cellStyle name="Percent 2 2 3 2 5 2" xfId="3241"/>
    <cellStyle name="Percent 2 2 3 2 5 2 2" xfId="7003"/>
    <cellStyle name="Percent 2 2 3 2 5 2 2 2" xfId="13161"/>
    <cellStyle name="Percent 2 2 3 2 5 2 2 2 2" xfId="25548"/>
    <cellStyle name="Percent 2 2 3 2 5 2 2 3" xfId="19428"/>
    <cellStyle name="Percent 2 2 3 2 5 2 3" xfId="9930"/>
    <cellStyle name="Percent 2 2 3 2 5 2 3 2" xfId="22333"/>
    <cellStyle name="Percent 2 2 3 2 5 2 4" xfId="16385"/>
    <cellStyle name="Percent 2 2 3 2 5 3" xfId="6185"/>
    <cellStyle name="Percent 2 2 3 2 5 3 2" xfId="10945"/>
    <cellStyle name="Percent 2 2 3 2 5 3 2 2" xfId="23346"/>
    <cellStyle name="Percent 2 2 3 2 5 3 3" xfId="18615"/>
    <cellStyle name="Percent 2 2 3 2 5 4" xfId="9109"/>
    <cellStyle name="Percent 2 2 3 2 5 4 2" xfId="21520"/>
    <cellStyle name="Percent 2 2 3 2 5 5" xfId="14280"/>
    <cellStyle name="Percent 2 2 3 2 5_LNG &amp; LPG rework" xfId="30901"/>
    <cellStyle name="Percent 2 2 3 2 6" xfId="3242"/>
    <cellStyle name="Percent 2 2 3 2 6 2" xfId="6186"/>
    <cellStyle name="Percent 2 2 3 2 6 2 2" xfId="12423"/>
    <cellStyle name="Percent 2 2 3 2 6 2 2 2" xfId="24810"/>
    <cellStyle name="Percent 2 2 3 2 6 2 3" xfId="18616"/>
    <cellStyle name="Percent 2 2 3 2 6 3" xfId="9110"/>
    <cellStyle name="Percent 2 2 3 2 6 3 2" xfId="21521"/>
    <cellStyle name="Percent 2 2 3 2 6 4" xfId="16386"/>
    <cellStyle name="Percent 2 2 3 2 7" xfId="3234"/>
    <cellStyle name="Percent 2 2 3 2 7 2" xfId="6998"/>
    <cellStyle name="Percent 2 2 3 2 7 2 2" xfId="13156"/>
    <cellStyle name="Percent 2 2 3 2 7 2 2 2" xfId="25543"/>
    <cellStyle name="Percent 2 2 3 2 7 2 3" xfId="19423"/>
    <cellStyle name="Percent 2 2 3 2 7 3" xfId="9925"/>
    <cellStyle name="Percent 2 2 3 2 7 3 2" xfId="22328"/>
    <cellStyle name="Percent 2 2 3 2 7 4" xfId="16378"/>
    <cellStyle name="Percent 2 2 3 2 8" xfId="6178"/>
    <cellStyle name="Percent 2 2 3 2 8 2" xfId="12418"/>
    <cellStyle name="Percent 2 2 3 2 8 2 2" xfId="24805"/>
    <cellStyle name="Percent 2 2 3 2 8 3" xfId="18608"/>
    <cellStyle name="Percent 2 2 3 2 9" xfId="9102"/>
    <cellStyle name="Percent 2 2 3 2 9 2" xfId="21513"/>
    <cellStyle name="Percent 2 2 3 2_LNG &amp; LPG rework" xfId="30895"/>
    <cellStyle name="Percent 2 2 3 3" xfId="218"/>
    <cellStyle name="Percent 2 2 3 3 2" xfId="594"/>
    <cellStyle name="Percent 2 2 3 3 2 2" xfId="3244"/>
    <cellStyle name="Percent 2 2 3 3 2 2 2" xfId="7005"/>
    <cellStyle name="Percent 2 2 3 3 2 2 2 2" xfId="13163"/>
    <cellStyle name="Percent 2 2 3 3 2 2 2 2 2" xfId="25550"/>
    <cellStyle name="Percent 2 2 3 3 2 2 2 3" xfId="19430"/>
    <cellStyle name="Percent 2 2 3 3 2 2 3" xfId="9932"/>
    <cellStyle name="Percent 2 2 3 3 2 2 3 2" xfId="22335"/>
    <cellStyle name="Percent 2 2 3 3 2 2 4" xfId="16388"/>
    <cellStyle name="Percent 2 2 3 3 2 3" xfId="6188"/>
    <cellStyle name="Percent 2 2 3 3 2 3 2" xfId="10653"/>
    <cellStyle name="Percent 2 2 3 3 2 3 2 2" xfId="23054"/>
    <cellStyle name="Percent 2 2 3 3 2 3 3" xfId="18618"/>
    <cellStyle name="Percent 2 2 3 3 2 4" xfId="9112"/>
    <cellStyle name="Percent 2 2 3 3 2 4 2" xfId="21523"/>
    <cellStyle name="Percent 2 2 3 3 2 5" xfId="14324"/>
    <cellStyle name="Percent 2 2 3 3 2 6" xfId="13789"/>
    <cellStyle name="Percent 2 2 3 3 2_LNG &amp; LPG rework" xfId="30903"/>
    <cellStyle name="Percent 2 2 3 3 3" xfId="3245"/>
    <cellStyle name="Percent 2 2 3 3 3 2" xfId="6189"/>
    <cellStyle name="Percent 2 2 3 3 3 2 2" xfId="10449"/>
    <cellStyle name="Percent 2 2 3 3 3 2 2 2" xfId="22850"/>
    <cellStyle name="Percent 2 2 3 3 3 2 3" xfId="18619"/>
    <cellStyle name="Percent 2 2 3 3 3 3" xfId="10842"/>
    <cellStyle name="Percent 2 2 3 3 3 3 2" xfId="23243"/>
    <cellStyle name="Percent 2 2 3 3 3 4" xfId="9113"/>
    <cellStyle name="Percent 2 2 3 3 3 4 2" xfId="21524"/>
    <cellStyle name="Percent 2 2 3 3 3 5" xfId="16389"/>
    <cellStyle name="Percent 2 2 3 3 3_LNG &amp; LPG rework" xfId="30904"/>
    <cellStyle name="Percent 2 2 3 3 4" xfId="3246"/>
    <cellStyle name="Percent 2 2 3 3 4 2" xfId="6190"/>
    <cellStyle name="Percent 2 2 3 3 4 2 2" xfId="12425"/>
    <cellStyle name="Percent 2 2 3 3 4 2 2 2" xfId="24812"/>
    <cellStyle name="Percent 2 2 3 3 4 2 3" xfId="18620"/>
    <cellStyle name="Percent 2 2 3 3 4 3" xfId="9114"/>
    <cellStyle name="Percent 2 2 3 3 4 3 2" xfId="21525"/>
    <cellStyle name="Percent 2 2 3 3 4 4" xfId="16390"/>
    <cellStyle name="Percent 2 2 3 3 5" xfId="3243"/>
    <cellStyle name="Percent 2 2 3 3 5 2" xfId="7004"/>
    <cellStyle name="Percent 2 2 3 3 5 2 2" xfId="13162"/>
    <cellStyle name="Percent 2 2 3 3 5 2 2 2" xfId="25549"/>
    <cellStyle name="Percent 2 2 3 3 5 2 3" xfId="19429"/>
    <cellStyle name="Percent 2 2 3 3 5 3" xfId="9931"/>
    <cellStyle name="Percent 2 2 3 3 5 3 2" xfId="22334"/>
    <cellStyle name="Percent 2 2 3 3 5 4" xfId="16387"/>
    <cellStyle name="Percent 2 2 3 3 6" xfId="6187"/>
    <cellStyle name="Percent 2 2 3 3 6 2" xfId="12424"/>
    <cellStyle name="Percent 2 2 3 3 6 2 2" xfId="24811"/>
    <cellStyle name="Percent 2 2 3 3 6 3" xfId="18617"/>
    <cellStyle name="Percent 2 2 3 3 7" xfId="9111"/>
    <cellStyle name="Percent 2 2 3 3 7 2" xfId="21522"/>
    <cellStyle name="Percent 2 2 3 3 8" xfId="13969"/>
    <cellStyle name="Percent 2 2 3 3 9" xfId="13611"/>
    <cellStyle name="Percent 2 2 3 3_LNG &amp; LPG rework" xfId="30902"/>
    <cellStyle name="Percent 2 2 3 4" xfId="308"/>
    <cellStyle name="Percent 2 2 3 4 2" xfId="682"/>
    <cellStyle name="Percent 2 2 3 4 2 2" xfId="4068"/>
    <cellStyle name="Percent 2 2 3 4 2 2 2" xfId="7134"/>
    <cellStyle name="Percent 2 2 3 4 2 2 2 2" xfId="13292"/>
    <cellStyle name="Percent 2 2 3 4 2 2 2 2 2" xfId="25679"/>
    <cellStyle name="Percent 2 2 3 4 2 2 2 3" xfId="19559"/>
    <cellStyle name="Percent 2 2 3 4 2 2 3" xfId="10061"/>
    <cellStyle name="Percent 2 2 3 4 2 2 3 2" xfId="22464"/>
    <cellStyle name="Percent 2 2 3 4 2 2 4" xfId="16639"/>
    <cellStyle name="Percent 2 2 3 4 2 3" xfId="6443"/>
    <cellStyle name="Percent 2 2 3 4 2 3 2" xfId="12602"/>
    <cellStyle name="Percent 2 2 3 4 2 3 2 2" xfId="24989"/>
    <cellStyle name="Percent 2 2 3 4 2 3 3" xfId="18869"/>
    <cellStyle name="Percent 2 2 3 4 2 4" xfId="9371"/>
    <cellStyle name="Percent 2 2 3 4 2 4 2" xfId="21774"/>
    <cellStyle name="Percent 2 2 3 4 2 5" xfId="14412"/>
    <cellStyle name="Percent 2 2 3 4 3" xfId="3247"/>
    <cellStyle name="Percent 2 2 3 4 3 2" xfId="7006"/>
    <cellStyle name="Percent 2 2 3 4 3 2 2" xfId="13164"/>
    <cellStyle name="Percent 2 2 3 4 3 2 2 2" xfId="25551"/>
    <cellStyle name="Percent 2 2 3 4 3 2 3" xfId="19431"/>
    <cellStyle name="Percent 2 2 3 4 3 3" xfId="9933"/>
    <cellStyle name="Percent 2 2 3 4 3 3 2" xfId="22336"/>
    <cellStyle name="Percent 2 2 3 4 3 4" xfId="16391"/>
    <cellStyle name="Percent 2 2 3 4 4" xfId="6191"/>
    <cellStyle name="Percent 2 2 3 4 4 2" xfId="12426"/>
    <cellStyle name="Percent 2 2 3 4 4 2 2" xfId="24813"/>
    <cellStyle name="Percent 2 2 3 4 4 3" xfId="18621"/>
    <cellStyle name="Percent 2 2 3 4 5" xfId="9115"/>
    <cellStyle name="Percent 2 2 3 4 5 2" xfId="21526"/>
    <cellStyle name="Percent 2 2 3 4 6" xfId="14057"/>
    <cellStyle name="Percent 2 2 3 4 7" xfId="13701"/>
    <cellStyle name="Percent 2 2 3 4_LNG &amp; LPG rework" xfId="30905"/>
    <cellStyle name="Percent 2 2 3 5" xfId="396"/>
    <cellStyle name="Percent 2 2 3 5 2" xfId="770"/>
    <cellStyle name="Percent 2 2 3 5 2 2" xfId="4154"/>
    <cellStyle name="Percent 2 2 3 5 2 2 2" xfId="7214"/>
    <cellStyle name="Percent 2 2 3 5 2 2 2 2" xfId="13372"/>
    <cellStyle name="Percent 2 2 3 5 2 2 2 2 2" xfId="25759"/>
    <cellStyle name="Percent 2 2 3 5 2 2 2 3" xfId="19639"/>
    <cellStyle name="Percent 2 2 3 5 2 2 3" xfId="10141"/>
    <cellStyle name="Percent 2 2 3 5 2 2 3 2" xfId="22544"/>
    <cellStyle name="Percent 2 2 3 5 2 2 4" xfId="16725"/>
    <cellStyle name="Percent 2 2 3 5 2 3" xfId="6529"/>
    <cellStyle name="Percent 2 2 3 5 2 3 2" xfId="12688"/>
    <cellStyle name="Percent 2 2 3 5 2 3 2 2" xfId="25075"/>
    <cellStyle name="Percent 2 2 3 5 2 3 3" xfId="18955"/>
    <cellStyle name="Percent 2 2 3 5 2 4" xfId="9457"/>
    <cellStyle name="Percent 2 2 3 5 2 4 2" xfId="21860"/>
    <cellStyle name="Percent 2 2 3 5 2 5" xfId="14500"/>
    <cellStyle name="Percent 2 2 3 5 3" xfId="3248"/>
    <cellStyle name="Percent 2 2 3 5 3 2" xfId="7007"/>
    <cellStyle name="Percent 2 2 3 5 3 2 2" xfId="13165"/>
    <cellStyle name="Percent 2 2 3 5 3 2 2 2" xfId="25552"/>
    <cellStyle name="Percent 2 2 3 5 3 2 3" xfId="19432"/>
    <cellStyle name="Percent 2 2 3 5 3 3" xfId="9934"/>
    <cellStyle name="Percent 2 2 3 5 3 3 2" xfId="22337"/>
    <cellStyle name="Percent 2 2 3 5 3 4" xfId="16392"/>
    <cellStyle name="Percent 2 2 3 5 4" xfId="6192"/>
    <cellStyle name="Percent 2 2 3 5 4 2" xfId="12427"/>
    <cellStyle name="Percent 2 2 3 5 4 2 2" xfId="24814"/>
    <cellStyle name="Percent 2 2 3 5 4 3" xfId="18622"/>
    <cellStyle name="Percent 2 2 3 5 5" xfId="9116"/>
    <cellStyle name="Percent 2 2 3 5 5 2" xfId="21527"/>
    <cellStyle name="Percent 2 2 3 5 6" xfId="14145"/>
    <cellStyle name="Percent 2 2 3 5_LNG &amp; LPG rework" xfId="30906"/>
    <cellStyle name="Percent 2 2 3 6" xfId="505"/>
    <cellStyle name="Percent 2 2 3 6 2" xfId="3249"/>
    <cellStyle name="Percent 2 2 3 6 2 2" xfId="7008"/>
    <cellStyle name="Percent 2 2 3 6 2 2 2" xfId="13166"/>
    <cellStyle name="Percent 2 2 3 6 2 2 2 2" xfId="25553"/>
    <cellStyle name="Percent 2 2 3 6 2 2 3" xfId="19433"/>
    <cellStyle name="Percent 2 2 3 6 2 3" xfId="9935"/>
    <cellStyle name="Percent 2 2 3 6 2 3 2" xfId="22338"/>
    <cellStyle name="Percent 2 2 3 6 2 4" xfId="16393"/>
    <cellStyle name="Percent 2 2 3 6 3" xfId="6193"/>
    <cellStyle name="Percent 2 2 3 6 3 2" xfId="10901"/>
    <cellStyle name="Percent 2 2 3 6 3 2 2" xfId="23302"/>
    <cellStyle name="Percent 2 2 3 6 3 3" xfId="18623"/>
    <cellStyle name="Percent 2 2 3 6 4" xfId="9117"/>
    <cellStyle name="Percent 2 2 3 6 4 2" xfId="21528"/>
    <cellStyle name="Percent 2 2 3 6 5" xfId="14236"/>
    <cellStyle name="Percent 2 2 3 6_LNG &amp; LPG rework" xfId="30907"/>
    <cellStyle name="Percent 2 2 3 7" xfId="3250"/>
    <cellStyle name="Percent 2 2 3 7 2" xfId="6194"/>
    <cellStyle name="Percent 2 2 3 7 2 2" xfId="12428"/>
    <cellStyle name="Percent 2 2 3 7 2 2 2" xfId="24815"/>
    <cellStyle name="Percent 2 2 3 7 2 3" xfId="18624"/>
    <cellStyle name="Percent 2 2 3 7 3" xfId="9118"/>
    <cellStyle name="Percent 2 2 3 7 3 2" xfId="21529"/>
    <cellStyle name="Percent 2 2 3 7 4" xfId="16394"/>
    <cellStyle name="Percent 2 2 3 8" xfId="3233"/>
    <cellStyle name="Percent 2 2 3 8 2" xfId="6997"/>
    <cellStyle name="Percent 2 2 3 8 2 2" xfId="13155"/>
    <cellStyle name="Percent 2 2 3 8 2 2 2" xfId="25542"/>
    <cellStyle name="Percent 2 2 3 8 2 3" xfId="19422"/>
    <cellStyle name="Percent 2 2 3 8 3" xfId="9924"/>
    <cellStyle name="Percent 2 2 3 8 3 2" xfId="22327"/>
    <cellStyle name="Percent 2 2 3 8 4" xfId="16377"/>
    <cellStyle name="Percent 2 2 3 9" xfId="6177"/>
    <cellStyle name="Percent 2 2 3 9 2" xfId="12417"/>
    <cellStyle name="Percent 2 2 3 9 2 2" xfId="24804"/>
    <cellStyle name="Percent 2 2 3 9 3" xfId="18607"/>
    <cellStyle name="Percent 2 2 3_LNG &amp; LPG rework" xfId="30894"/>
    <cellStyle name="Percent 2 2 4" xfId="149"/>
    <cellStyle name="Percent 2 2 4 10" xfId="13902"/>
    <cellStyle name="Percent 2 2 4 11" xfId="13545"/>
    <cellStyle name="Percent 2 2 4 2" xfId="240"/>
    <cellStyle name="Percent 2 2 4 2 2" xfId="616"/>
    <cellStyle name="Percent 2 2 4 2 2 2" xfId="3253"/>
    <cellStyle name="Percent 2 2 4 2 2 2 2" xfId="7011"/>
    <cellStyle name="Percent 2 2 4 2 2 2 2 2" xfId="13169"/>
    <cellStyle name="Percent 2 2 4 2 2 2 2 2 2" xfId="25556"/>
    <cellStyle name="Percent 2 2 4 2 2 2 2 3" xfId="19436"/>
    <cellStyle name="Percent 2 2 4 2 2 2 3" xfId="9938"/>
    <cellStyle name="Percent 2 2 4 2 2 2 3 2" xfId="22341"/>
    <cellStyle name="Percent 2 2 4 2 2 2 4" xfId="16397"/>
    <cellStyle name="Percent 2 2 4 2 2 3" xfId="6197"/>
    <cellStyle name="Percent 2 2 4 2 2 3 2" xfId="10654"/>
    <cellStyle name="Percent 2 2 4 2 2 3 2 2" xfId="23055"/>
    <cellStyle name="Percent 2 2 4 2 2 3 3" xfId="18627"/>
    <cellStyle name="Percent 2 2 4 2 2 4" xfId="9121"/>
    <cellStyle name="Percent 2 2 4 2 2 4 2" xfId="21532"/>
    <cellStyle name="Percent 2 2 4 2 2 5" xfId="14346"/>
    <cellStyle name="Percent 2 2 4 2 2 6" xfId="13811"/>
    <cellStyle name="Percent 2 2 4 2 2_LNG &amp; LPG rework" xfId="30910"/>
    <cellStyle name="Percent 2 2 4 2 3" xfId="3254"/>
    <cellStyle name="Percent 2 2 4 2 3 2" xfId="6198"/>
    <cellStyle name="Percent 2 2 4 2 3 2 2" xfId="10450"/>
    <cellStyle name="Percent 2 2 4 2 3 2 2 2" xfId="22851"/>
    <cellStyle name="Percent 2 2 4 2 3 2 3" xfId="18628"/>
    <cellStyle name="Percent 2 2 4 2 3 3" xfId="10843"/>
    <cellStyle name="Percent 2 2 4 2 3 3 2" xfId="23244"/>
    <cellStyle name="Percent 2 2 4 2 3 4" xfId="9122"/>
    <cellStyle name="Percent 2 2 4 2 3 4 2" xfId="21533"/>
    <cellStyle name="Percent 2 2 4 2 3 5" xfId="16398"/>
    <cellStyle name="Percent 2 2 4 2 3_LNG &amp; LPG rework" xfId="30911"/>
    <cellStyle name="Percent 2 2 4 2 4" xfId="3255"/>
    <cellStyle name="Percent 2 2 4 2 4 2" xfId="6199"/>
    <cellStyle name="Percent 2 2 4 2 4 2 2" xfId="12431"/>
    <cellStyle name="Percent 2 2 4 2 4 2 2 2" xfId="24818"/>
    <cellStyle name="Percent 2 2 4 2 4 2 3" xfId="18629"/>
    <cellStyle name="Percent 2 2 4 2 4 3" xfId="9123"/>
    <cellStyle name="Percent 2 2 4 2 4 3 2" xfId="21534"/>
    <cellStyle name="Percent 2 2 4 2 4 4" xfId="16399"/>
    <cellStyle name="Percent 2 2 4 2 5" xfId="3252"/>
    <cellStyle name="Percent 2 2 4 2 5 2" xfId="7010"/>
    <cellStyle name="Percent 2 2 4 2 5 2 2" xfId="13168"/>
    <cellStyle name="Percent 2 2 4 2 5 2 2 2" xfId="25555"/>
    <cellStyle name="Percent 2 2 4 2 5 2 3" xfId="19435"/>
    <cellStyle name="Percent 2 2 4 2 5 3" xfId="9937"/>
    <cellStyle name="Percent 2 2 4 2 5 3 2" xfId="22340"/>
    <cellStyle name="Percent 2 2 4 2 5 4" xfId="16396"/>
    <cellStyle name="Percent 2 2 4 2 6" xfId="6196"/>
    <cellStyle name="Percent 2 2 4 2 6 2" xfId="12430"/>
    <cellStyle name="Percent 2 2 4 2 6 2 2" xfId="24817"/>
    <cellStyle name="Percent 2 2 4 2 6 3" xfId="18626"/>
    <cellStyle name="Percent 2 2 4 2 7" xfId="9120"/>
    <cellStyle name="Percent 2 2 4 2 7 2" xfId="21531"/>
    <cellStyle name="Percent 2 2 4 2 8" xfId="13991"/>
    <cellStyle name="Percent 2 2 4 2 9" xfId="13633"/>
    <cellStyle name="Percent 2 2 4 2_LNG &amp; LPG rework" xfId="30909"/>
    <cellStyle name="Percent 2 2 4 3" xfId="330"/>
    <cellStyle name="Percent 2 2 4 3 2" xfId="704"/>
    <cellStyle name="Percent 2 2 4 3 2 2" xfId="4090"/>
    <cellStyle name="Percent 2 2 4 3 2 2 2" xfId="7154"/>
    <cellStyle name="Percent 2 2 4 3 2 2 2 2" xfId="13312"/>
    <cellStyle name="Percent 2 2 4 3 2 2 2 2 2" xfId="25699"/>
    <cellStyle name="Percent 2 2 4 3 2 2 2 3" xfId="19579"/>
    <cellStyle name="Percent 2 2 4 3 2 2 3" xfId="10081"/>
    <cellStyle name="Percent 2 2 4 3 2 2 3 2" xfId="22484"/>
    <cellStyle name="Percent 2 2 4 3 2 2 4" xfId="16661"/>
    <cellStyle name="Percent 2 2 4 3 2 3" xfId="6465"/>
    <cellStyle name="Percent 2 2 4 3 2 3 2" xfId="12624"/>
    <cellStyle name="Percent 2 2 4 3 2 3 2 2" xfId="25011"/>
    <cellStyle name="Percent 2 2 4 3 2 3 3" xfId="18891"/>
    <cellStyle name="Percent 2 2 4 3 2 4" xfId="9393"/>
    <cellStyle name="Percent 2 2 4 3 2 4 2" xfId="21796"/>
    <cellStyle name="Percent 2 2 4 3 2 5" xfId="14434"/>
    <cellStyle name="Percent 2 2 4 3 3" xfId="3256"/>
    <cellStyle name="Percent 2 2 4 3 3 2" xfId="7012"/>
    <cellStyle name="Percent 2 2 4 3 3 2 2" xfId="13170"/>
    <cellStyle name="Percent 2 2 4 3 3 2 2 2" xfId="25557"/>
    <cellStyle name="Percent 2 2 4 3 3 2 3" xfId="19437"/>
    <cellStyle name="Percent 2 2 4 3 3 3" xfId="9939"/>
    <cellStyle name="Percent 2 2 4 3 3 3 2" xfId="22342"/>
    <cellStyle name="Percent 2 2 4 3 3 4" xfId="16400"/>
    <cellStyle name="Percent 2 2 4 3 4" xfId="6200"/>
    <cellStyle name="Percent 2 2 4 3 4 2" xfId="12432"/>
    <cellStyle name="Percent 2 2 4 3 4 2 2" xfId="24819"/>
    <cellStyle name="Percent 2 2 4 3 4 3" xfId="18630"/>
    <cellStyle name="Percent 2 2 4 3 5" xfId="9124"/>
    <cellStyle name="Percent 2 2 4 3 5 2" xfId="21535"/>
    <cellStyle name="Percent 2 2 4 3 6" xfId="14079"/>
    <cellStyle name="Percent 2 2 4 3 7" xfId="13723"/>
    <cellStyle name="Percent 2 2 4 3_LNG &amp; LPG rework" xfId="30912"/>
    <cellStyle name="Percent 2 2 4 4" xfId="418"/>
    <cellStyle name="Percent 2 2 4 4 2" xfId="792"/>
    <cellStyle name="Percent 2 2 4 4 2 2" xfId="4176"/>
    <cellStyle name="Percent 2 2 4 4 2 2 2" xfId="7236"/>
    <cellStyle name="Percent 2 2 4 4 2 2 2 2" xfId="13394"/>
    <cellStyle name="Percent 2 2 4 4 2 2 2 2 2" xfId="25781"/>
    <cellStyle name="Percent 2 2 4 4 2 2 2 3" xfId="19661"/>
    <cellStyle name="Percent 2 2 4 4 2 2 3" xfId="10163"/>
    <cellStyle name="Percent 2 2 4 4 2 2 3 2" xfId="22566"/>
    <cellStyle name="Percent 2 2 4 4 2 2 4" xfId="16747"/>
    <cellStyle name="Percent 2 2 4 4 2 3" xfId="6551"/>
    <cellStyle name="Percent 2 2 4 4 2 3 2" xfId="12710"/>
    <cellStyle name="Percent 2 2 4 4 2 3 2 2" xfId="25097"/>
    <cellStyle name="Percent 2 2 4 4 2 3 3" xfId="18977"/>
    <cellStyle name="Percent 2 2 4 4 2 4" xfId="9479"/>
    <cellStyle name="Percent 2 2 4 4 2 4 2" xfId="21882"/>
    <cellStyle name="Percent 2 2 4 4 2 5" xfId="14522"/>
    <cellStyle name="Percent 2 2 4 4 3" xfId="3257"/>
    <cellStyle name="Percent 2 2 4 4 3 2" xfId="7013"/>
    <cellStyle name="Percent 2 2 4 4 3 2 2" xfId="13171"/>
    <cellStyle name="Percent 2 2 4 4 3 2 2 2" xfId="25558"/>
    <cellStyle name="Percent 2 2 4 4 3 2 3" xfId="19438"/>
    <cellStyle name="Percent 2 2 4 4 3 3" xfId="9940"/>
    <cellStyle name="Percent 2 2 4 4 3 3 2" xfId="22343"/>
    <cellStyle name="Percent 2 2 4 4 3 4" xfId="16401"/>
    <cellStyle name="Percent 2 2 4 4 4" xfId="6201"/>
    <cellStyle name="Percent 2 2 4 4 4 2" xfId="12433"/>
    <cellStyle name="Percent 2 2 4 4 4 2 2" xfId="24820"/>
    <cellStyle name="Percent 2 2 4 4 4 3" xfId="18631"/>
    <cellStyle name="Percent 2 2 4 4 5" xfId="9125"/>
    <cellStyle name="Percent 2 2 4 4 5 2" xfId="21536"/>
    <cellStyle name="Percent 2 2 4 4 6" xfId="14167"/>
    <cellStyle name="Percent 2 2 4 4_LNG &amp; LPG rework" xfId="30913"/>
    <cellStyle name="Percent 2 2 4 5" xfId="527"/>
    <cellStyle name="Percent 2 2 4 5 2" xfId="3258"/>
    <cellStyle name="Percent 2 2 4 5 2 2" xfId="7014"/>
    <cellStyle name="Percent 2 2 4 5 2 2 2" xfId="13172"/>
    <cellStyle name="Percent 2 2 4 5 2 2 2 2" xfId="25559"/>
    <cellStyle name="Percent 2 2 4 5 2 2 3" xfId="19439"/>
    <cellStyle name="Percent 2 2 4 5 2 3" xfId="9941"/>
    <cellStyle name="Percent 2 2 4 5 2 3 2" xfId="22344"/>
    <cellStyle name="Percent 2 2 4 5 2 4" xfId="16402"/>
    <cellStyle name="Percent 2 2 4 5 3" xfId="6202"/>
    <cellStyle name="Percent 2 2 4 5 3 2" xfId="10923"/>
    <cellStyle name="Percent 2 2 4 5 3 2 2" xfId="23324"/>
    <cellStyle name="Percent 2 2 4 5 3 3" xfId="18632"/>
    <cellStyle name="Percent 2 2 4 5 4" xfId="9126"/>
    <cellStyle name="Percent 2 2 4 5 4 2" xfId="21537"/>
    <cellStyle name="Percent 2 2 4 5 5" xfId="14258"/>
    <cellStyle name="Percent 2 2 4 5_LNG &amp; LPG rework" xfId="30914"/>
    <cellStyle name="Percent 2 2 4 6" xfId="3259"/>
    <cellStyle name="Percent 2 2 4 6 2" xfId="6203"/>
    <cellStyle name="Percent 2 2 4 6 2 2" xfId="12434"/>
    <cellStyle name="Percent 2 2 4 6 2 2 2" xfId="24821"/>
    <cellStyle name="Percent 2 2 4 6 2 3" xfId="18633"/>
    <cellStyle name="Percent 2 2 4 6 3" xfId="9127"/>
    <cellStyle name="Percent 2 2 4 6 3 2" xfId="21538"/>
    <cellStyle name="Percent 2 2 4 6 4" xfId="16403"/>
    <cellStyle name="Percent 2 2 4 7" xfId="3251"/>
    <cellStyle name="Percent 2 2 4 7 2" xfId="7009"/>
    <cellStyle name="Percent 2 2 4 7 2 2" xfId="13167"/>
    <cellStyle name="Percent 2 2 4 7 2 2 2" xfId="25554"/>
    <cellStyle name="Percent 2 2 4 7 2 3" xfId="19434"/>
    <cellStyle name="Percent 2 2 4 7 3" xfId="9936"/>
    <cellStyle name="Percent 2 2 4 7 3 2" xfId="22339"/>
    <cellStyle name="Percent 2 2 4 7 4" xfId="16395"/>
    <cellStyle name="Percent 2 2 4 8" xfId="6195"/>
    <cellStyle name="Percent 2 2 4 8 2" xfId="12429"/>
    <cellStyle name="Percent 2 2 4 8 2 2" xfId="24816"/>
    <cellStyle name="Percent 2 2 4 8 3" xfId="18625"/>
    <cellStyle name="Percent 2 2 4 9" xfId="9119"/>
    <cellStyle name="Percent 2 2 4 9 2" xfId="21530"/>
    <cellStyle name="Percent 2 2 4_LNG &amp; LPG rework" xfId="30908"/>
    <cellStyle name="Percent 2 2 5" xfId="196"/>
    <cellStyle name="Percent 2 2 5 10" xfId="13589"/>
    <cellStyle name="Percent 2 2 5 2" xfId="572"/>
    <cellStyle name="Percent 2 2 5 2 2" xfId="3261"/>
    <cellStyle name="Percent 2 2 5 2 2 2" xfId="7016"/>
    <cellStyle name="Percent 2 2 5 2 2 2 2" xfId="13174"/>
    <cellStyle name="Percent 2 2 5 2 2 2 2 2" xfId="25561"/>
    <cellStyle name="Percent 2 2 5 2 2 2 3" xfId="19441"/>
    <cellStyle name="Percent 2 2 5 2 2 3" xfId="9943"/>
    <cellStyle name="Percent 2 2 5 2 2 3 2" xfId="22346"/>
    <cellStyle name="Percent 2 2 5 2 2 4" xfId="16405"/>
    <cellStyle name="Percent 2 2 5 2 3" xfId="6205"/>
    <cellStyle name="Percent 2 2 5 2 3 2" xfId="10655"/>
    <cellStyle name="Percent 2 2 5 2 3 2 2" xfId="23056"/>
    <cellStyle name="Percent 2 2 5 2 3 3" xfId="18635"/>
    <cellStyle name="Percent 2 2 5 2 4" xfId="9129"/>
    <cellStyle name="Percent 2 2 5 2 4 2" xfId="21540"/>
    <cellStyle name="Percent 2 2 5 2 5" xfId="14302"/>
    <cellStyle name="Percent 2 2 5 2 6" xfId="13767"/>
    <cellStyle name="Percent 2 2 5 2_LNG &amp; LPG rework" xfId="30916"/>
    <cellStyle name="Percent 2 2 5 3" xfId="3262"/>
    <cellStyle name="Percent 2 2 5 3 2" xfId="6206"/>
    <cellStyle name="Percent 2 2 5 3 2 2" xfId="10451"/>
    <cellStyle name="Percent 2 2 5 3 2 2 2" xfId="22852"/>
    <cellStyle name="Percent 2 2 5 3 2 3" xfId="18636"/>
    <cellStyle name="Percent 2 2 5 3 3" xfId="10844"/>
    <cellStyle name="Percent 2 2 5 3 3 2" xfId="23245"/>
    <cellStyle name="Percent 2 2 5 3 4" xfId="9130"/>
    <cellStyle name="Percent 2 2 5 3 4 2" xfId="21541"/>
    <cellStyle name="Percent 2 2 5 3 5" xfId="16406"/>
    <cellStyle name="Percent 2 2 5 3_LNG &amp; LPG rework" xfId="30917"/>
    <cellStyle name="Percent 2 2 5 4" xfId="3263"/>
    <cellStyle name="Percent 2 2 5 4 2" xfId="6207"/>
    <cellStyle name="Percent 2 2 5 4 2 2" xfId="12436"/>
    <cellStyle name="Percent 2 2 5 4 2 2 2" xfId="24823"/>
    <cellStyle name="Percent 2 2 5 4 2 3" xfId="18637"/>
    <cellStyle name="Percent 2 2 5 4 3" xfId="9131"/>
    <cellStyle name="Percent 2 2 5 4 3 2" xfId="21542"/>
    <cellStyle name="Percent 2 2 5 4 4" xfId="16407"/>
    <cellStyle name="Percent 2 2 5 5" xfId="3264"/>
    <cellStyle name="Percent 2 2 5 5 2" xfId="6208"/>
    <cellStyle name="Percent 2 2 5 5 2 2" xfId="12437"/>
    <cellStyle name="Percent 2 2 5 5 2 2 2" xfId="24824"/>
    <cellStyle name="Percent 2 2 5 5 2 3" xfId="18638"/>
    <cellStyle name="Percent 2 2 5 5 3" xfId="9132"/>
    <cellStyle name="Percent 2 2 5 5 3 2" xfId="21543"/>
    <cellStyle name="Percent 2 2 5 5 4" xfId="16408"/>
    <cellStyle name="Percent 2 2 5 6" xfId="3260"/>
    <cellStyle name="Percent 2 2 5 6 2" xfId="7015"/>
    <cellStyle name="Percent 2 2 5 6 2 2" xfId="13173"/>
    <cellStyle name="Percent 2 2 5 6 2 2 2" xfId="25560"/>
    <cellStyle name="Percent 2 2 5 6 2 3" xfId="19440"/>
    <cellStyle name="Percent 2 2 5 6 3" xfId="9942"/>
    <cellStyle name="Percent 2 2 5 6 3 2" xfId="22345"/>
    <cellStyle name="Percent 2 2 5 6 4" xfId="16404"/>
    <cellStyle name="Percent 2 2 5 7" xfId="6204"/>
    <cellStyle name="Percent 2 2 5 7 2" xfId="12435"/>
    <cellStyle name="Percent 2 2 5 7 2 2" xfId="24822"/>
    <cellStyle name="Percent 2 2 5 7 3" xfId="18634"/>
    <cellStyle name="Percent 2 2 5 8" xfId="9128"/>
    <cellStyle name="Percent 2 2 5 8 2" xfId="21539"/>
    <cellStyle name="Percent 2 2 5 9" xfId="13947"/>
    <cellStyle name="Percent 2 2 5_LNG &amp; LPG rework" xfId="30915"/>
    <cellStyle name="Percent 2 2 6" xfId="286"/>
    <cellStyle name="Percent 2 2 6 2" xfId="660"/>
    <cellStyle name="Percent 2 2 6 2 2" xfId="4053"/>
    <cellStyle name="Percent 2 2 6 2 2 2" xfId="6428"/>
    <cellStyle name="Percent 2 2 6 2 2 2 2" xfId="12587"/>
    <cellStyle name="Percent 2 2 6 2 2 2 2 2" xfId="24974"/>
    <cellStyle name="Percent 2 2 6 2 2 2 3" xfId="18854"/>
    <cellStyle name="Percent 2 2 6 2 2 3" xfId="9356"/>
    <cellStyle name="Percent 2 2 6 2 2 3 2" xfId="21759"/>
    <cellStyle name="Percent 2 2 6 2 2 4" xfId="16624"/>
    <cellStyle name="Percent 2 2 6 2 3" xfId="3487"/>
    <cellStyle name="Percent 2 2 6 2 3 2" xfId="28258"/>
    <cellStyle name="Percent 2 2 6 2 3 3" xfId="27582"/>
    <cellStyle name="Percent 2 2 6 2 4" xfId="14390"/>
    <cellStyle name="Percent 2 2 6 3" xfId="3937"/>
    <cellStyle name="Percent 2 2 6 3 2" xfId="27456"/>
    <cellStyle name="Percent 2 2 6 3 2 2" xfId="28614"/>
    <cellStyle name="Percent 2 2 6 3 3" xfId="27938"/>
    <cellStyle name="Percent 2 2 6 4" xfId="3265"/>
    <cellStyle name="Percent 2 2 6 4 2" xfId="7017"/>
    <cellStyle name="Percent 2 2 6 4 2 2" xfId="13175"/>
    <cellStyle name="Percent 2 2 6 4 2 2 2" xfId="25562"/>
    <cellStyle name="Percent 2 2 6 4 2 3" xfId="19442"/>
    <cellStyle name="Percent 2 2 6 4 3" xfId="9944"/>
    <cellStyle name="Percent 2 2 6 4 3 2" xfId="22347"/>
    <cellStyle name="Percent 2 2 6 4 4" xfId="16409"/>
    <cellStyle name="Percent 2 2 6 5" xfId="6209"/>
    <cellStyle name="Percent 2 2 6 5 2" xfId="12438"/>
    <cellStyle name="Percent 2 2 6 5 2 2" xfId="24825"/>
    <cellStyle name="Percent 2 2 6 5 3" xfId="18639"/>
    <cellStyle name="Percent 2 2 6 6" xfId="9133"/>
    <cellStyle name="Percent 2 2 6 6 2" xfId="21544"/>
    <cellStyle name="Percent 2 2 6 7" xfId="14035"/>
    <cellStyle name="Percent 2 2 6 8" xfId="13679"/>
    <cellStyle name="Percent 2 2 6 9" xfId="26000"/>
    <cellStyle name="Percent 2 2 6_LNG &amp; LPG rework" xfId="30918"/>
    <cellStyle name="Percent 2 2 7" xfId="374"/>
    <cellStyle name="Percent 2 2 7 2" xfId="748"/>
    <cellStyle name="Percent 2 2 7 2 2" xfId="4134"/>
    <cellStyle name="Percent 2 2 7 2 2 2" xfId="7198"/>
    <cellStyle name="Percent 2 2 7 2 2 2 2" xfId="13356"/>
    <cellStyle name="Percent 2 2 7 2 2 2 2 2" xfId="25743"/>
    <cellStyle name="Percent 2 2 7 2 2 2 3" xfId="19623"/>
    <cellStyle name="Percent 2 2 7 2 2 3" xfId="10125"/>
    <cellStyle name="Percent 2 2 7 2 2 3 2" xfId="22528"/>
    <cellStyle name="Percent 2 2 7 2 2 4" xfId="16705"/>
    <cellStyle name="Percent 2 2 7 2 3" xfId="6509"/>
    <cellStyle name="Percent 2 2 7 2 3 2" xfId="12668"/>
    <cellStyle name="Percent 2 2 7 2 3 2 2" xfId="25055"/>
    <cellStyle name="Percent 2 2 7 2 3 3" xfId="18935"/>
    <cellStyle name="Percent 2 2 7 2 4" xfId="9437"/>
    <cellStyle name="Percent 2 2 7 2 4 2" xfId="21840"/>
    <cellStyle name="Percent 2 2 7 2 5" xfId="14478"/>
    <cellStyle name="Percent 2 2 7 3" xfId="3266"/>
    <cellStyle name="Percent 2 2 7 3 2" xfId="7018"/>
    <cellStyle name="Percent 2 2 7 3 2 2" xfId="13176"/>
    <cellStyle name="Percent 2 2 7 3 2 2 2" xfId="25563"/>
    <cellStyle name="Percent 2 2 7 3 2 3" xfId="19443"/>
    <cellStyle name="Percent 2 2 7 3 3" xfId="9945"/>
    <cellStyle name="Percent 2 2 7 3 3 2" xfId="22348"/>
    <cellStyle name="Percent 2 2 7 3 4" xfId="16410"/>
    <cellStyle name="Percent 2 2 7 4" xfId="6210"/>
    <cellStyle name="Percent 2 2 7 4 2" xfId="12439"/>
    <cellStyle name="Percent 2 2 7 4 2 2" xfId="24826"/>
    <cellStyle name="Percent 2 2 7 4 3" xfId="18640"/>
    <cellStyle name="Percent 2 2 7 5" xfId="9134"/>
    <cellStyle name="Percent 2 2 7 5 2" xfId="21545"/>
    <cellStyle name="Percent 2 2 7 6" xfId="14123"/>
    <cellStyle name="Percent 2 2 7_LNG &amp; LPG rework" xfId="30919"/>
    <cellStyle name="Percent 2 2 8" xfId="483"/>
    <cellStyle name="Percent 2 2 8 2" xfId="3267"/>
    <cellStyle name="Percent 2 2 8 2 2" xfId="7019"/>
    <cellStyle name="Percent 2 2 8 2 2 2" xfId="13177"/>
    <cellStyle name="Percent 2 2 8 2 2 2 2" xfId="25564"/>
    <cellStyle name="Percent 2 2 8 2 2 3" xfId="19444"/>
    <cellStyle name="Percent 2 2 8 2 3" xfId="9946"/>
    <cellStyle name="Percent 2 2 8 2 3 2" xfId="22349"/>
    <cellStyle name="Percent 2 2 8 2 4" xfId="16411"/>
    <cellStyle name="Percent 2 2 8 3" xfId="6211"/>
    <cellStyle name="Percent 2 2 8 3 2" xfId="10716"/>
    <cellStyle name="Percent 2 2 8 3 2 2" xfId="23117"/>
    <cellStyle name="Percent 2 2 8 3 3" xfId="18641"/>
    <cellStyle name="Percent 2 2 8 4" xfId="9135"/>
    <cellStyle name="Percent 2 2 8 4 2" xfId="21546"/>
    <cellStyle name="Percent 2 2 8 5" xfId="14214"/>
    <cellStyle name="Percent 2 2 8_LNG &amp; LPG rework" xfId="30920"/>
    <cellStyle name="Percent 2 2 9" xfId="3268"/>
    <cellStyle name="Percent 2 2 9 2" xfId="6212"/>
    <cellStyle name="Percent 2 2 9 2 2" xfId="10483"/>
    <cellStyle name="Percent 2 2 9 2 2 2" xfId="22884"/>
    <cellStyle name="Percent 2 2 9 2 3" xfId="18642"/>
    <cellStyle name="Percent 2 2 9 3" xfId="10882"/>
    <cellStyle name="Percent 2 2 9 3 2" xfId="23283"/>
    <cellStyle name="Percent 2 2 9 4" xfId="9136"/>
    <cellStyle name="Percent 2 2 9 4 2" xfId="21547"/>
    <cellStyle name="Percent 2 2 9 5" xfId="16412"/>
    <cellStyle name="Percent 2 2 9_LNG &amp; LPG rework" xfId="30921"/>
    <cellStyle name="Percent 2 2_LNG &amp; LPG rework" xfId="30865"/>
    <cellStyle name="Percent 2 3" xfId="108"/>
    <cellStyle name="Percent 2 3 10" xfId="4004"/>
    <cellStyle name="Percent 2 3 10 2" xfId="6415"/>
    <cellStyle name="Percent 2 3 10 2 2" xfId="12575"/>
    <cellStyle name="Percent 2 3 10 2 2 2" xfId="24962"/>
    <cellStyle name="Percent 2 3 10 2 3" xfId="18842"/>
    <cellStyle name="Percent 2 3 10 3" xfId="9344"/>
    <cellStyle name="Percent 2 3 10 3 2" xfId="21747"/>
    <cellStyle name="Percent 2 3 10 4" xfId="16612"/>
    <cellStyle name="Percent 2 3 11" xfId="1058"/>
    <cellStyle name="Percent 2 3 11 2" xfId="6644"/>
    <cellStyle name="Percent 2 3 11 2 2" xfId="12803"/>
    <cellStyle name="Percent 2 3 11 2 2 2" xfId="25190"/>
    <cellStyle name="Percent 2 3 11 2 3" xfId="19070"/>
    <cellStyle name="Percent 2 3 11 3" xfId="9572"/>
    <cellStyle name="Percent 2 3 11 3 2" xfId="21975"/>
    <cellStyle name="Percent 2 3 11 4" xfId="14646"/>
    <cellStyle name="Percent 2 3 12" xfId="4438"/>
    <cellStyle name="Percent 2 3 12 2" xfId="11044"/>
    <cellStyle name="Percent 2 3 12 2 2" xfId="23432"/>
    <cellStyle name="Percent 2 3 12 3" xfId="16875"/>
    <cellStyle name="Percent 2 3 13" xfId="7363"/>
    <cellStyle name="Percent 2 3 13 2" xfId="19781"/>
    <cellStyle name="Percent 2 3 14" xfId="13861"/>
    <cellStyle name="Percent 2 3 15" xfId="13504"/>
    <cellStyle name="Percent 2 3 2" xfId="121"/>
    <cellStyle name="Percent 2 3 2 10" xfId="6213"/>
    <cellStyle name="Percent 2 3 2 10 2" xfId="12440"/>
    <cellStyle name="Percent 2 3 2 10 2 2" xfId="24827"/>
    <cellStyle name="Percent 2 3 2 10 3" xfId="18643"/>
    <cellStyle name="Percent 2 3 2 11" xfId="9137"/>
    <cellStyle name="Percent 2 3 2 11 2" xfId="21548"/>
    <cellStyle name="Percent 2 3 2 12" xfId="13874"/>
    <cellStyle name="Percent 2 3 2 13" xfId="13517"/>
    <cellStyle name="Percent 2 3 2 2" xfId="143"/>
    <cellStyle name="Percent 2 3 2 2 10" xfId="9138"/>
    <cellStyle name="Percent 2 3 2 2 10 2" xfId="21549"/>
    <cellStyle name="Percent 2 3 2 2 11" xfId="13896"/>
    <cellStyle name="Percent 2 3 2 2 12" xfId="13539"/>
    <cellStyle name="Percent 2 3 2 2 2" xfId="187"/>
    <cellStyle name="Percent 2 3 2 2 2 10" xfId="13940"/>
    <cellStyle name="Percent 2 3 2 2 2 11" xfId="13583"/>
    <cellStyle name="Percent 2 3 2 2 2 2" xfId="278"/>
    <cellStyle name="Percent 2 3 2 2 2 2 2" xfId="654"/>
    <cellStyle name="Percent 2 3 2 2 2 2 2 2" xfId="3273"/>
    <cellStyle name="Percent 2 3 2 2 2 2 2 2 2" xfId="7024"/>
    <cellStyle name="Percent 2 3 2 2 2 2 2 2 2 2" xfId="13182"/>
    <cellStyle name="Percent 2 3 2 2 2 2 2 2 2 2 2" xfId="25569"/>
    <cellStyle name="Percent 2 3 2 2 2 2 2 2 2 3" xfId="19449"/>
    <cellStyle name="Percent 2 3 2 2 2 2 2 2 3" xfId="9951"/>
    <cellStyle name="Percent 2 3 2 2 2 2 2 2 3 2" xfId="22354"/>
    <cellStyle name="Percent 2 3 2 2 2 2 2 2 4" xfId="16417"/>
    <cellStyle name="Percent 2 3 2 2 2 2 2 3" xfId="6217"/>
    <cellStyle name="Percent 2 3 2 2 2 2 2 3 2" xfId="10656"/>
    <cellStyle name="Percent 2 3 2 2 2 2 2 3 2 2" xfId="23057"/>
    <cellStyle name="Percent 2 3 2 2 2 2 2 3 3" xfId="18647"/>
    <cellStyle name="Percent 2 3 2 2 2 2 2 4" xfId="9141"/>
    <cellStyle name="Percent 2 3 2 2 2 2 2 4 2" xfId="21552"/>
    <cellStyle name="Percent 2 3 2 2 2 2 2 5" xfId="14384"/>
    <cellStyle name="Percent 2 3 2 2 2 2 2 6" xfId="13849"/>
    <cellStyle name="Percent 2 3 2 2 2 2 2_LNG &amp; LPG rework" xfId="30927"/>
    <cellStyle name="Percent 2 3 2 2 2 2 3" xfId="3274"/>
    <cellStyle name="Percent 2 3 2 2 2 2 3 2" xfId="6218"/>
    <cellStyle name="Percent 2 3 2 2 2 2 3 2 2" xfId="10452"/>
    <cellStyle name="Percent 2 3 2 2 2 2 3 2 2 2" xfId="22853"/>
    <cellStyle name="Percent 2 3 2 2 2 2 3 2 3" xfId="18648"/>
    <cellStyle name="Percent 2 3 2 2 2 2 3 3" xfId="10845"/>
    <cellStyle name="Percent 2 3 2 2 2 2 3 3 2" xfId="23246"/>
    <cellStyle name="Percent 2 3 2 2 2 2 3 4" xfId="9142"/>
    <cellStyle name="Percent 2 3 2 2 2 2 3 4 2" xfId="21553"/>
    <cellStyle name="Percent 2 3 2 2 2 2 3 5" xfId="16418"/>
    <cellStyle name="Percent 2 3 2 2 2 2 3_LNG &amp; LPG rework" xfId="30928"/>
    <cellStyle name="Percent 2 3 2 2 2 2 4" xfId="3275"/>
    <cellStyle name="Percent 2 3 2 2 2 2 4 2" xfId="6219"/>
    <cellStyle name="Percent 2 3 2 2 2 2 4 2 2" xfId="12444"/>
    <cellStyle name="Percent 2 3 2 2 2 2 4 2 2 2" xfId="24831"/>
    <cellStyle name="Percent 2 3 2 2 2 2 4 2 3" xfId="18649"/>
    <cellStyle name="Percent 2 3 2 2 2 2 4 3" xfId="9143"/>
    <cellStyle name="Percent 2 3 2 2 2 2 4 3 2" xfId="21554"/>
    <cellStyle name="Percent 2 3 2 2 2 2 4 4" xfId="16419"/>
    <cellStyle name="Percent 2 3 2 2 2 2 5" xfId="3272"/>
    <cellStyle name="Percent 2 3 2 2 2 2 5 2" xfId="7023"/>
    <cellStyle name="Percent 2 3 2 2 2 2 5 2 2" xfId="13181"/>
    <cellStyle name="Percent 2 3 2 2 2 2 5 2 2 2" xfId="25568"/>
    <cellStyle name="Percent 2 3 2 2 2 2 5 2 3" xfId="19448"/>
    <cellStyle name="Percent 2 3 2 2 2 2 5 3" xfId="9950"/>
    <cellStyle name="Percent 2 3 2 2 2 2 5 3 2" xfId="22353"/>
    <cellStyle name="Percent 2 3 2 2 2 2 5 4" xfId="16416"/>
    <cellStyle name="Percent 2 3 2 2 2 2 6" xfId="6216"/>
    <cellStyle name="Percent 2 3 2 2 2 2 6 2" xfId="12443"/>
    <cellStyle name="Percent 2 3 2 2 2 2 6 2 2" xfId="24830"/>
    <cellStyle name="Percent 2 3 2 2 2 2 6 3" xfId="18646"/>
    <cellStyle name="Percent 2 3 2 2 2 2 7" xfId="9140"/>
    <cellStyle name="Percent 2 3 2 2 2 2 7 2" xfId="21551"/>
    <cellStyle name="Percent 2 3 2 2 2 2 8" xfId="14029"/>
    <cellStyle name="Percent 2 3 2 2 2 2 9" xfId="13671"/>
    <cellStyle name="Percent 2 3 2 2 2 2_LNG &amp; LPG rework" xfId="30926"/>
    <cellStyle name="Percent 2 3 2 2 2 3" xfId="368"/>
    <cellStyle name="Percent 2 3 2 2 2 3 2" xfId="742"/>
    <cellStyle name="Percent 2 3 2 2 2 3 2 2" xfId="4128"/>
    <cellStyle name="Percent 2 3 2 2 2 3 2 2 2" xfId="7192"/>
    <cellStyle name="Percent 2 3 2 2 2 3 2 2 2 2" xfId="13350"/>
    <cellStyle name="Percent 2 3 2 2 2 3 2 2 2 2 2" xfId="25737"/>
    <cellStyle name="Percent 2 3 2 2 2 3 2 2 2 3" xfId="19617"/>
    <cellStyle name="Percent 2 3 2 2 2 3 2 2 3" xfId="10119"/>
    <cellStyle name="Percent 2 3 2 2 2 3 2 2 3 2" xfId="22522"/>
    <cellStyle name="Percent 2 3 2 2 2 3 2 2 4" xfId="16699"/>
    <cellStyle name="Percent 2 3 2 2 2 3 2 3" xfId="6503"/>
    <cellStyle name="Percent 2 3 2 2 2 3 2 3 2" xfId="12662"/>
    <cellStyle name="Percent 2 3 2 2 2 3 2 3 2 2" xfId="25049"/>
    <cellStyle name="Percent 2 3 2 2 2 3 2 3 3" xfId="18929"/>
    <cellStyle name="Percent 2 3 2 2 2 3 2 4" xfId="9431"/>
    <cellStyle name="Percent 2 3 2 2 2 3 2 4 2" xfId="21834"/>
    <cellStyle name="Percent 2 3 2 2 2 3 2 5" xfId="14472"/>
    <cellStyle name="Percent 2 3 2 2 2 3 3" xfId="3276"/>
    <cellStyle name="Percent 2 3 2 2 2 3 3 2" xfId="7025"/>
    <cellStyle name="Percent 2 3 2 2 2 3 3 2 2" xfId="13183"/>
    <cellStyle name="Percent 2 3 2 2 2 3 3 2 2 2" xfId="25570"/>
    <cellStyle name="Percent 2 3 2 2 2 3 3 2 3" xfId="19450"/>
    <cellStyle name="Percent 2 3 2 2 2 3 3 3" xfId="9952"/>
    <cellStyle name="Percent 2 3 2 2 2 3 3 3 2" xfId="22355"/>
    <cellStyle name="Percent 2 3 2 2 2 3 3 4" xfId="16420"/>
    <cellStyle name="Percent 2 3 2 2 2 3 4" xfId="6220"/>
    <cellStyle name="Percent 2 3 2 2 2 3 4 2" xfId="12445"/>
    <cellStyle name="Percent 2 3 2 2 2 3 4 2 2" xfId="24832"/>
    <cellStyle name="Percent 2 3 2 2 2 3 4 3" xfId="18650"/>
    <cellStyle name="Percent 2 3 2 2 2 3 5" xfId="9144"/>
    <cellStyle name="Percent 2 3 2 2 2 3 5 2" xfId="21555"/>
    <cellStyle name="Percent 2 3 2 2 2 3 6" xfId="14117"/>
    <cellStyle name="Percent 2 3 2 2 2 3 7" xfId="13761"/>
    <cellStyle name="Percent 2 3 2 2 2 3_LNG &amp; LPG rework" xfId="30929"/>
    <cellStyle name="Percent 2 3 2 2 2 4" xfId="456"/>
    <cellStyle name="Percent 2 3 2 2 2 4 2" xfId="830"/>
    <cellStyle name="Percent 2 3 2 2 2 4 2 2" xfId="4214"/>
    <cellStyle name="Percent 2 3 2 2 2 4 2 2 2" xfId="7274"/>
    <cellStyle name="Percent 2 3 2 2 2 4 2 2 2 2" xfId="13432"/>
    <cellStyle name="Percent 2 3 2 2 2 4 2 2 2 2 2" xfId="25819"/>
    <cellStyle name="Percent 2 3 2 2 2 4 2 2 2 3" xfId="19699"/>
    <cellStyle name="Percent 2 3 2 2 2 4 2 2 3" xfId="10201"/>
    <cellStyle name="Percent 2 3 2 2 2 4 2 2 3 2" xfId="22604"/>
    <cellStyle name="Percent 2 3 2 2 2 4 2 2 4" xfId="16785"/>
    <cellStyle name="Percent 2 3 2 2 2 4 2 3" xfId="6589"/>
    <cellStyle name="Percent 2 3 2 2 2 4 2 3 2" xfId="12748"/>
    <cellStyle name="Percent 2 3 2 2 2 4 2 3 2 2" xfId="25135"/>
    <cellStyle name="Percent 2 3 2 2 2 4 2 3 3" xfId="19015"/>
    <cellStyle name="Percent 2 3 2 2 2 4 2 4" xfId="9517"/>
    <cellStyle name="Percent 2 3 2 2 2 4 2 4 2" xfId="21920"/>
    <cellStyle name="Percent 2 3 2 2 2 4 2 5" xfId="14560"/>
    <cellStyle name="Percent 2 3 2 2 2 4 3" xfId="3277"/>
    <cellStyle name="Percent 2 3 2 2 2 4 3 2" xfId="7026"/>
    <cellStyle name="Percent 2 3 2 2 2 4 3 2 2" xfId="13184"/>
    <cellStyle name="Percent 2 3 2 2 2 4 3 2 2 2" xfId="25571"/>
    <cellStyle name="Percent 2 3 2 2 2 4 3 2 3" xfId="19451"/>
    <cellStyle name="Percent 2 3 2 2 2 4 3 3" xfId="9953"/>
    <cellStyle name="Percent 2 3 2 2 2 4 3 3 2" xfId="22356"/>
    <cellStyle name="Percent 2 3 2 2 2 4 3 4" xfId="16421"/>
    <cellStyle name="Percent 2 3 2 2 2 4 4" xfId="6221"/>
    <cellStyle name="Percent 2 3 2 2 2 4 4 2" xfId="12446"/>
    <cellStyle name="Percent 2 3 2 2 2 4 4 2 2" xfId="24833"/>
    <cellStyle name="Percent 2 3 2 2 2 4 4 3" xfId="18651"/>
    <cellStyle name="Percent 2 3 2 2 2 4 5" xfId="9145"/>
    <cellStyle name="Percent 2 3 2 2 2 4 5 2" xfId="21556"/>
    <cellStyle name="Percent 2 3 2 2 2 4 6" xfId="14205"/>
    <cellStyle name="Percent 2 3 2 2 2 4_LNG &amp; LPG rework" xfId="30930"/>
    <cellStyle name="Percent 2 3 2 2 2 5" xfId="565"/>
    <cellStyle name="Percent 2 3 2 2 2 5 2" xfId="3278"/>
    <cellStyle name="Percent 2 3 2 2 2 5 2 2" xfId="7027"/>
    <cellStyle name="Percent 2 3 2 2 2 5 2 2 2" xfId="13185"/>
    <cellStyle name="Percent 2 3 2 2 2 5 2 2 2 2" xfId="25572"/>
    <cellStyle name="Percent 2 3 2 2 2 5 2 2 3" xfId="19452"/>
    <cellStyle name="Percent 2 3 2 2 2 5 2 3" xfId="9954"/>
    <cellStyle name="Percent 2 3 2 2 2 5 2 3 2" xfId="22357"/>
    <cellStyle name="Percent 2 3 2 2 2 5 2 4" xfId="16422"/>
    <cellStyle name="Percent 2 3 2 2 2 5 3" xfId="6222"/>
    <cellStyle name="Percent 2 3 2 2 2 5 3 2" xfId="10961"/>
    <cellStyle name="Percent 2 3 2 2 2 5 3 2 2" xfId="23362"/>
    <cellStyle name="Percent 2 3 2 2 2 5 3 3" xfId="18652"/>
    <cellStyle name="Percent 2 3 2 2 2 5 4" xfId="9146"/>
    <cellStyle name="Percent 2 3 2 2 2 5 4 2" xfId="21557"/>
    <cellStyle name="Percent 2 3 2 2 2 5 5" xfId="14296"/>
    <cellStyle name="Percent 2 3 2 2 2 5_LNG &amp; LPG rework" xfId="30931"/>
    <cellStyle name="Percent 2 3 2 2 2 6" xfId="3279"/>
    <cellStyle name="Percent 2 3 2 2 2 6 2" xfId="6223"/>
    <cellStyle name="Percent 2 3 2 2 2 6 2 2" xfId="12447"/>
    <cellStyle name="Percent 2 3 2 2 2 6 2 2 2" xfId="24834"/>
    <cellStyle name="Percent 2 3 2 2 2 6 2 3" xfId="18653"/>
    <cellStyle name="Percent 2 3 2 2 2 6 3" xfId="9147"/>
    <cellStyle name="Percent 2 3 2 2 2 6 3 2" xfId="21558"/>
    <cellStyle name="Percent 2 3 2 2 2 6 4" xfId="16423"/>
    <cellStyle name="Percent 2 3 2 2 2 7" xfId="3271"/>
    <cellStyle name="Percent 2 3 2 2 2 7 2" xfId="7022"/>
    <cellStyle name="Percent 2 3 2 2 2 7 2 2" xfId="13180"/>
    <cellStyle name="Percent 2 3 2 2 2 7 2 2 2" xfId="25567"/>
    <cellStyle name="Percent 2 3 2 2 2 7 2 3" xfId="19447"/>
    <cellStyle name="Percent 2 3 2 2 2 7 3" xfId="9949"/>
    <cellStyle name="Percent 2 3 2 2 2 7 3 2" xfId="22352"/>
    <cellStyle name="Percent 2 3 2 2 2 7 4" xfId="16415"/>
    <cellStyle name="Percent 2 3 2 2 2 8" xfId="6215"/>
    <cellStyle name="Percent 2 3 2 2 2 8 2" xfId="12442"/>
    <cellStyle name="Percent 2 3 2 2 2 8 2 2" xfId="24829"/>
    <cellStyle name="Percent 2 3 2 2 2 8 3" xfId="18645"/>
    <cellStyle name="Percent 2 3 2 2 2 9" xfId="9139"/>
    <cellStyle name="Percent 2 3 2 2 2 9 2" xfId="21550"/>
    <cellStyle name="Percent 2 3 2 2 2_LNG &amp; LPG rework" xfId="30925"/>
    <cellStyle name="Percent 2 3 2 2 3" xfId="234"/>
    <cellStyle name="Percent 2 3 2 2 3 2" xfId="610"/>
    <cellStyle name="Percent 2 3 2 2 3 2 2" xfId="3281"/>
    <cellStyle name="Percent 2 3 2 2 3 2 2 2" xfId="7029"/>
    <cellStyle name="Percent 2 3 2 2 3 2 2 2 2" xfId="13187"/>
    <cellStyle name="Percent 2 3 2 2 3 2 2 2 2 2" xfId="25574"/>
    <cellStyle name="Percent 2 3 2 2 3 2 2 2 3" xfId="19454"/>
    <cellStyle name="Percent 2 3 2 2 3 2 2 3" xfId="9956"/>
    <cellStyle name="Percent 2 3 2 2 3 2 2 3 2" xfId="22359"/>
    <cellStyle name="Percent 2 3 2 2 3 2 2 4" xfId="16425"/>
    <cellStyle name="Percent 2 3 2 2 3 2 3" xfId="6225"/>
    <cellStyle name="Percent 2 3 2 2 3 2 3 2" xfId="10657"/>
    <cellStyle name="Percent 2 3 2 2 3 2 3 2 2" xfId="23058"/>
    <cellStyle name="Percent 2 3 2 2 3 2 3 3" xfId="18655"/>
    <cellStyle name="Percent 2 3 2 2 3 2 4" xfId="9149"/>
    <cellStyle name="Percent 2 3 2 2 3 2 4 2" xfId="21560"/>
    <cellStyle name="Percent 2 3 2 2 3 2 5" xfId="14340"/>
    <cellStyle name="Percent 2 3 2 2 3 2 6" xfId="13805"/>
    <cellStyle name="Percent 2 3 2 2 3 2_LNG &amp; LPG rework" xfId="30933"/>
    <cellStyle name="Percent 2 3 2 2 3 3" xfId="3282"/>
    <cellStyle name="Percent 2 3 2 2 3 3 2" xfId="6226"/>
    <cellStyle name="Percent 2 3 2 2 3 3 2 2" xfId="10453"/>
    <cellStyle name="Percent 2 3 2 2 3 3 2 2 2" xfId="22854"/>
    <cellStyle name="Percent 2 3 2 2 3 3 2 3" xfId="18656"/>
    <cellStyle name="Percent 2 3 2 2 3 3 3" xfId="10846"/>
    <cellStyle name="Percent 2 3 2 2 3 3 3 2" xfId="23247"/>
    <cellStyle name="Percent 2 3 2 2 3 3 4" xfId="9150"/>
    <cellStyle name="Percent 2 3 2 2 3 3 4 2" xfId="21561"/>
    <cellStyle name="Percent 2 3 2 2 3 3 5" xfId="16426"/>
    <cellStyle name="Percent 2 3 2 2 3 3_LNG &amp; LPG rework" xfId="30934"/>
    <cellStyle name="Percent 2 3 2 2 3 4" xfId="3283"/>
    <cellStyle name="Percent 2 3 2 2 3 4 2" xfId="6227"/>
    <cellStyle name="Percent 2 3 2 2 3 4 2 2" xfId="12449"/>
    <cellStyle name="Percent 2 3 2 2 3 4 2 2 2" xfId="24836"/>
    <cellStyle name="Percent 2 3 2 2 3 4 2 3" xfId="18657"/>
    <cellStyle name="Percent 2 3 2 2 3 4 3" xfId="9151"/>
    <cellStyle name="Percent 2 3 2 2 3 4 3 2" xfId="21562"/>
    <cellStyle name="Percent 2 3 2 2 3 4 4" xfId="16427"/>
    <cellStyle name="Percent 2 3 2 2 3 5" xfId="3280"/>
    <cellStyle name="Percent 2 3 2 2 3 5 2" xfId="7028"/>
    <cellStyle name="Percent 2 3 2 2 3 5 2 2" xfId="13186"/>
    <cellStyle name="Percent 2 3 2 2 3 5 2 2 2" xfId="25573"/>
    <cellStyle name="Percent 2 3 2 2 3 5 2 3" xfId="19453"/>
    <cellStyle name="Percent 2 3 2 2 3 5 3" xfId="9955"/>
    <cellStyle name="Percent 2 3 2 2 3 5 3 2" xfId="22358"/>
    <cellStyle name="Percent 2 3 2 2 3 5 4" xfId="16424"/>
    <cellStyle name="Percent 2 3 2 2 3 6" xfId="6224"/>
    <cellStyle name="Percent 2 3 2 2 3 6 2" xfId="12448"/>
    <cellStyle name="Percent 2 3 2 2 3 6 2 2" xfId="24835"/>
    <cellStyle name="Percent 2 3 2 2 3 6 3" xfId="18654"/>
    <cellStyle name="Percent 2 3 2 2 3 7" xfId="9148"/>
    <cellStyle name="Percent 2 3 2 2 3 7 2" xfId="21559"/>
    <cellStyle name="Percent 2 3 2 2 3 8" xfId="13985"/>
    <cellStyle name="Percent 2 3 2 2 3 9" xfId="13627"/>
    <cellStyle name="Percent 2 3 2 2 3_LNG &amp; LPG rework" xfId="30932"/>
    <cellStyle name="Percent 2 3 2 2 4" xfId="324"/>
    <cellStyle name="Percent 2 3 2 2 4 2" xfId="698"/>
    <cellStyle name="Percent 2 3 2 2 4 2 2" xfId="4084"/>
    <cellStyle name="Percent 2 3 2 2 4 2 2 2" xfId="7148"/>
    <cellStyle name="Percent 2 3 2 2 4 2 2 2 2" xfId="13306"/>
    <cellStyle name="Percent 2 3 2 2 4 2 2 2 2 2" xfId="25693"/>
    <cellStyle name="Percent 2 3 2 2 4 2 2 2 3" xfId="19573"/>
    <cellStyle name="Percent 2 3 2 2 4 2 2 3" xfId="10075"/>
    <cellStyle name="Percent 2 3 2 2 4 2 2 3 2" xfId="22478"/>
    <cellStyle name="Percent 2 3 2 2 4 2 2 4" xfId="16655"/>
    <cellStyle name="Percent 2 3 2 2 4 2 3" xfId="6459"/>
    <cellStyle name="Percent 2 3 2 2 4 2 3 2" xfId="12618"/>
    <cellStyle name="Percent 2 3 2 2 4 2 3 2 2" xfId="25005"/>
    <cellStyle name="Percent 2 3 2 2 4 2 3 3" xfId="18885"/>
    <cellStyle name="Percent 2 3 2 2 4 2 4" xfId="9387"/>
    <cellStyle name="Percent 2 3 2 2 4 2 4 2" xfId="21790"/>
    <cellStyle name="Percent 2 3 2 2 4 2 5" xfId="14428"/>
    <cellStyle name="Percent 2 3 2 2 4 3" xfId="3284"/>
    <cellStyle name="Percent 2 3 2 2 4 3 2" xfId="7030"/>
    <cellStyle name="Percent 2 3 2 2 4 3 2 2" xfId="13188"/>
    <cellStyle name="Percent 2 3 2 2 4 3 2 2 2" xfId="25575"/>
    <cellStyle name="Percent 2 3 2 2 4 3 2 3" xfId="19455"/>
    <cellStyle name="Percent 2 3 2 2 4 3 3" xfId="9957"/>
    <cellStyle name="Percent 2 3 2 2 4 3 3 2" xfId="22360"/>
    <cellStyle name="Percent 2 3 2 2 4 3 4" xfId="16428"/>
    <cellStyle name="Percent 2 3 2 2 4 4" xfId="6228"/>
    <cellStyle name="Percent 2 3 2 2 4 4 2" xfId="12450"/>
    <cellStyle name="Percent 2 3 2 2 4 4 2 2" xfId="24837"/>
    <cellStyle name="Percent 2 3 2 2 4 4 3" xfId="18658"/>
    <cellStyle name="Percent 2 3 2 2 4 5" xfId="9152"/>
    <cellStyle name="Percent 2 3 2 2 4 5 2" xfId="21563"/>
    <cellStyle name="Percent 2 3 2 2 4 6" xfId="14073"/>
    <cellStyle name="Percent 2 3 2 2 4 7" xfId="13717"/>
    <cellStyle name="Percent 2 3 2 2 4_LNG &amp; LPG rework" xfId="30935"/>
    <cellStyle name="Percent 2 3 2 2 5" xfId="412"/>
    <cellStyle name="Percent 2 3 2 2 5 2" xfId="786"/>
    <cellStyle name="Percent 2 3 2 2 5 2 2" xfId="4170"/>
    <cellStyle name="Percent 2 3 2 2 5 2 2 2" xfId="7230"/>
    <cellStyle name="Percent 2 3 2 2 5 2 2 2 2" xfId="13388"/>
    <cellStyle name="Percent 2 3 2 2 5 2 2 2 2 2" xfId="25775"/>
    <cellStyle name="Percent 2 3 2 2 5 2 2 2 3" xfId="19655"/>
    <cellStyle name="Percent 2 3 2 2 5 2 2 3" xfId="10157"/>
    <cellStyle name="Percent 2 3 2 2 5 2 2 3 2" xfId="22560"/>
    <cellStyle name="Percent 2 3 2 2 5 2 2 4" xfId="16741"/>
    <cellStyle name="Percent 2 3 2 2 5 2 3" xfId="6545"/>
    <cellStyle name="Percent 2 3 2 2 5 2 3 2" xfId="12704"/>
    <cellStyle name="Percent 2 3 2 2 5 2 3 2 2" xfId="25091"/>
    <cellStyle name="Percent 2 3 2 2 5 2 3 3" xfId="18971"/>
    <cellStyle name="Percent 2 3 2 2 5 2 4" xfId="9473"/>
    <cellStyle name="Percent 2 3 2 2 5 2 4 2" xfId="21876"/>
    <cellStyle name="Percent 2 3 2 2 5 2 5" xfId="14516"/>
    <cellStyle name="Percent 2 3 2 2 5 3" xfId="3285"/>
    <cellStyle name="Percent 2 3 2 2 5 3 2" xfId="7031"/>
    <cellStyle name="Percent 2 3 2 2 5 3 2 2" xfId="13189"/>
    <cellStyle name="Percent 2 3 2 2 5 3 2 2 2" xfId="25576"/>
    <cellStyle name="Percent 2 3 2 2 5 3 2 3" xfId="19456"/>
    <cellStyle name="Percent 2 3 2 2 5 3 3" xfId="9958"/>
    <cellStyle name="Percent 2 3 2 2 5 3 3 2" xfId="22361"/>
    <cellStyle name="Percent 2 3 2 2 5 3 4" xfId="16429"/>
    <cellStyle name="Percent 2 3 2 2 5 4" xfId="6229"/>
    <cellStyle name="Percent 2 3 2 2 5 4 2" xfId="12451"/>
    <cellStyle name="Percent 2 3 2 2 5 4 2 2" xfId="24838"/>
    <cellStyle name="Percent 2 3 2 2 5 4 3" xfId="18659"/>
    <cellStyle name="Percent 2 3 2 2 5 5" xfId="9153"/>
    <cellStyle name="Percent 2 3 2 2 5 5 2" xfId="21564"/>
    <cellStyle name="Percent 2 3 2 2 5 6" xfId="14161"/>
    <cellStyle name="Percent 2 3 2 2 5_LNG &amp; LPG rework" xfId="30936"/>
    <cellStyle name="Percent 2 3 2 2 6" xfId="521"/>
    <cellStyle name="Percent 2 3 2 2 6 2" xfId="3286"/>
    <cellStyle name="Percent 2 3 2 2 6 2 2" xfId="7032"/>
    <cellStyle name="Percent 2 3 2 2 6 2 2 2" xfId="13190"/>
    <cellStyle name="Percent 2 3 2 2 6 2 2 2 2" xfId="25577"/>
    <cellStyle name="Percent 2 3 2 2 6 2 2 3" xfId="19457"/>
    <cellStyle name="Percent 2 3 2 2 6 2 3" xfId="9959"/>
    <cellStyle name="Percent 2 3 2 2 6 2 3 2" xfId="22362"/>
    <cellStyle name="Percent 2 3 2 2 6 2 4" xfId="16430"/>
    <cellStyle name="Percent 2 3 2 2 6 3" xfId="6230"/>
    <cellStyle name="Percent 2 3 2 2 6 3 2" xfId="10917"/>
    <cellStyle name="Percent 2 3 2 2 6 3 2 2" xfId="23318"/>
    <cellStyle name="Percent 2 3 2 2 6 3 3" xfId="18660"/>
    <cellStyle name="Percent 2 3 2 2 6 4" xfId="9154"/>
    <cellStyle name="Percent 2 3 2 2 6 4 2" xfId="21565"/>
    <cellStyle name="Percent 2 3 2 2 6 5" xfId="14252"/>
    <cellStyle name="Percent 2 3 2 2 6_LNG &amp; LPG rework" xfId="30937"/>
    <cellStyle name="Percent 2 3 2 2 7" xfId="3287"/>
    <cellStyle name="Percent 2 3 2 2 7 2" xfId="6231"/>
    <cellStyle name="Percent 2 3 2 2 7 2 2" xfId="12452"/>
    <cellStyle name="Percent 2 3 2 2 7 2 2 2" xfId="24839"/>
    <cellStyle name="Percent 2 3 2 2 7 2 3" xfId="18661"/>
    <cellStyle name="Percent 2 3 2 2 7 3" xfId="9155"/>
    <cellStyle name="Percent 2 3 2 2 7 3 2" xfId="21566"/>
    <cellStyle name="Percent 2 3 2 2 7 4" xfId="16431"/>
    <cellStyle name="Percent 2 3 2 2 8" xfId="3270"/>
    <cellStyle name="Percent 2 3 2 2 8 2" xfId="7021"/>
    <cellStyle name="Percent 2 3 2 2 8 2 2" xfId="13179"/>
    <cellStyle name="Percent 2 3 2 2 8 2 2 2" xfId="25566"/>
    <cellStyle name="Percent 2 3 2 2 8 2 3" xfId="19446"/>
    <cellStyle name="Percent 2 3 2 2 8 3" xfId="9948"/>
    <cellStyle name="Percent 2 3 2 2 8 3 2" xfId="22351"/>
    <cellStyle name="Percent 2 3 2 2 8 4" xfId="16414"/>
    <cellStyle name="Percent 2 3 2 2 9" xfId="6214"/>
    <cellStyle name="Percent 2 3 2 2 9 2" xfId="12441"/>
    <cellStyle name="Percent 2 3 2 2 9 2 2" xfId="24828"/>
    <cellStyle name="Percent 2 3 2 2 9 3" xfId="18644"/>
    <cellStyle name="Percent 2 3 2 2_LNG &amp; LPG rework" xfId="30924"/>
    <cellStyle name="Percent 2 3 2 3" xfId="165"/>
    <cellStyle name="Percent 2 3 2 3 10" xfId="13918"/>
    <cellStyle name="Percent 2 3 2 3 11" xfId="13561"/>
    <cellStyle name="Percent 2 3 2 3 2" xfId="256"/>
    <cellStyle name="Percent 2 3 2 3 2 2" xfId="632"/>
    <cellStyle name="Percent 2 3 2 3 2 2 2" xfId="3290"/>
    <cellStyle name="Percent 2 3 2 3 2 2 2 2" xfId="7035"/>
    <cellStyle name="Percent 2 3 2 3 2 2 2 2 2" xfId="13193"/>
    <cellStyle name="Percent 2 3 2 3 2 2 2 2 2 2" xfId="25580"/>
    <cellStyle name="Percent 2 3 2 3 2 2 2 2 3" xfId="19460"/>
    <cellStyle name="Percent 2 3 2 3 2 2 2 3" xfId="9962"/>
    <cellStyle name="Percent 2 3 2 3 2 2 2 3 2" xfId="22365"/>
    <cellStyle name="Percent 2 3 2 3 2 2 2 4" xfId="16434"/>
    <cellStyle name="Percent 2 3 2 3 2 2 3" xfId="6234"/>
    <cellStyle name="Percent 2 3 2 3 2 2 3 2" xfId="10658"/>
    <cellStyle name="Percent 2 3 2 3 2 2 3 2 2" xfId="23059"/>
    <cellStyle name="Percent 2 3 2 3 2 2 3 3" xfId="18664"/>
    <cellStyle name="Percent 2 3 2 3 2 2 4" xfId="9158"/>
    <cellStyle name="Percent 2 3 2 3 2 2 4 2" xfId="21569"/>
    <cellStyle name="Percent 2 3 2 3 2 2 5" xfId="14362"/>
    <cellStyle name="Percent 2 3 2 3 2 2 6" xfId="13827"/>
    <cellStyle name="Percent 2 3 2 3 2 2_LNG &amp; LPG rework" xfId="30940"/>
    <cellStyle name="Percent 2 3 2 3 2 3" xfId="3291"/>
    <cellStyle name="Percent 2 3 2 3 2 3 2" xfId="6235"/>
    <cellStyle name="Percent 2 3 2 3 2 3 2 2" xfId="10454"/>
    <cellStyle name="Percent 2 3 2 3 2 3 2 2 2" xfId="22855"/>
    <cellStyle name="Percent 2 3 2 3 2 3 2 3" xfId="18665"/>
    <cellStyle name="Percent 2 3 2 3 2 3 3" xfId="10847"/>
    <cellStyle name="Percent 2 3 2 3 2 3 3 2" xfId="23248"/>
    <cellStyle name="Percent 2 3 2 3 2 3 4" xfId="9159"/>
    <cellStyle name="Percent 2 3 2 3 2 3 4 2" xfId="21570"/>
    <cellStyle name="Percent 2 3 2 3 2 3 5" xfId="16435"/>
    <cellStyle name="Percent 2 3 2 3 2 3_LNG &amp; LPG rework" xfId="30941"/>
    <cellStyle name="Percent 2 3 2 3 2 4" xfId="3292"/>
    <cellStyle name="Percent 2 3 2 3 2 4 2" xfId="6236"/>
    <cellStyle name="Percent 2 3 2 3 2 4 2 2" xfId="12455"/>
    <cellStyle name="Percent 2 3 2 3 2 4 2 2 2" xfId="24842"/>
    <cellStyle name="Percent 2 3 2 3 2 4 2 3" xfId="18666"/>
    <cellStyle name="Percent 2 3 2 3 2 4 3" xfId="9160"/>
    <cellStyle name="Percent 2 3 2 3 2 4 3 2" xfId="21571"/>
    <cellStyle name="Percent 2 3 2 3 2 4 4" xfId="16436"/>
    <cellStyle name="Percent 2 3 2 3 2 5" xfId="3289"/>
    <cellStyle name="Percent 2 3 2 3 2 5 2" xfId="7034"/>
    <cellStyle name="Percent 2 3 2 3 2 5 2 2" xfId="13192"/>
    <cellStyle name="Percent 2 3 2 3 2 5 2 2 2" xfId="25579"/>
    <cellStyle name="Percent 2 3 2 3 2 5 2 3" xfId="19459"/>
    <cellStyle name="Percent 2 3 2 3 2 5 3" xfId="9961"/>
    <cellStyle name="Percent 2 3 2 3 2 5 3 2" xfId="22364"/>
    <cellStyle name="Percent 2 3 2 3 2 5 4" xfId="16433"/>
    <cellStyle name="Percent 2 3 2 3 2 6" xfId="6233"/>
    <cellStyle name="Percent 2 3 2 3 2 6 2" xfId="12454"/>
    <cellStyle name="Percent 2 3 2 3 2 6 2 2" xfId="24841"/>
    <cellStyle name="Percent 2 3 2 3 2 6 3" xfId="18663"/>
    <cellStyle name="Percent 2 3 2 3 2 7" xfId="9157"/>
    <cellStyle name="Percent 2 3 2 3 2 7 2" xfId="21568"/>
    <cellStyle name="Percent 2 3 2 3 2 8" xfId="14007"/>
    <cellStyle name="Percent 2 3 2 3 2 9" xfId="13649"/>
    <cellStyle name="Percent 2 3 2 3 2_LNG &amp; LPG rework" xfId="30939"/>
    <cellStyle name="Percent 2 3 2 3 3" xfId="346"/>
    <cellStyle name="Percent 2 3 2 3 3 2" xfId="720"/>
    <cellStyle name="Percent 2 3 2 3 3 2 2" xfId="4106"/>
    <cellStyle name="Percent 2 3 2 3 3 2 2 2" xfId="7170"/>
    <cellStyle name="Percent 2 3 2 3 3 2 2 2 2" xfId="13328"/>
    <cellStyle name="Percent 2 3 2 3 3 2 2 2 2 2" xfId="25715"/>
    <cellStyle name="Percent 2 3 2 3 3 2 2 2 3" xfId="19595"/>
    <cellStyle name="Percent 2 3 2 3 3 2 2 3" xfId="10097"/>
    <cellStyle name="Percent 2 3 2 3 3 2 2 3 2" xfId="22500"/>
    <cellStyle name="Percent 2 3 2 3 3 2 2 4" xfId="16677"/>
    <cellStyle name="Percent 2 3 2 3 3 2 3" xfId="6481"/>
    <cellStyle name="Percent 2 3 2 3 3 2 3 2" xfId="12640"/>
    <cellStyle name="Percent 2 3 2 3 3 2 3 2 2" xfId="25027"/>
    <cellStyle name="Percent 2 3 2 3 3 2 3 3" xfId="18907"/>
    <cellStyle name="Percent 2 3 2 3 3 2 4" xfId="9409"/>
    <cellStyle name="Percent 2 3 2 3 3 2 4 2" xfId="21812"/>
    <cellStyle name="Percent 2 3 2 3 3 2 5" xfId="14450"/>
    <cellStyle name="Percent 2 3 2 3 3 3" xfId="3293"/>
    <cellStyle name="Percent 2 3 2 3 3 3 2" xfId="7036"/>
    <cellStyle name="Percent 2 3 2 3 3 3 2 2" xfId="13194"/>
    <cellStyle name="Percent 2 3 2 3 3 3 2 2 2" xfId="25581"/>
    <cellStyle name="Percent 2 3 2 3 3 3 2 3" xfId="19461"/>
    <cellStyle name="Percent 2 3 2 3 3 3 3" xfId="9963"/>
    <cellStyle name="Percent 2 3 2 3 3 3 3 2" xfId="22366"/>
    <cellStyle name="Percent 2 3 2 3 3 3 4" xfId="16437"/>
    <cellStyle name="Percent 2 3 2 3 3 4" xfId="6237"/>
    <cellStyle name="Percent 2 3 2 3 3 4 2" xfId="12456"/>
    <cellStyle name="Percent 2 3 2 3 3 4 2 2" xfId="24843"/>
    <cellStyle name="Percent 2 3 2 3 3 4 3" xfId="18667"/>
    <cellStyle name="Percent 2 3 2 3 3 5" xfId="9161"/>
    <cellStyle name="Percent 2 3 2 3 3 5 2" xfId="21572"/>
    <cellStyle name="Percent 2 3 2 3 3 6" xfId="14095"/>
    <cellStyle name="Percent 2 3 2 3 3 7" xfId="13739"/>
    <cellStyle name="Percent 2 3 2 3 3_LNG &amp; LPG rework" xfId="30942"/>
    <cellStyle name="Percent 2 3 2 3 4" xfId="434"/>
    <cellStyle name="Percent 2 3 2 3 4 2" xfId="808"/>
    <cellStyle name="Percent 2 3 2 3 4 2 2" xfId="4192"/>
    <cellStyle name="Percent 2 3 2 3 4 2 2 2" xfId="7252"/>
    <cellStyle name="Percent 2 3 2 3 4 2 2 2 2" xfId="13410"/>
    <cellStyle name="Percent 2 3 2 3 4 2 2 2 2 2" xfId="25797"/>
    <cellStyle name="Percent 2 3 2 3 4 2 2 2 3" xfId="19677"/>
    <cellStyle name="Percent 2 3 2 3 4 2 2 3" xfId="10179"/>
    <cellStyle name="Percent 2 3 2 3 4 2 2 3 2" xfId="22582"/>
    <cellStyle name="Percent 2 3 2 3 4 2 2 4" xfId="16763"/>
    <cellStyle name="Percent 2 3 2 3 4 2 3" xfId="6567"/>
    <cellStyle name="Percent 2 3 2 3 4 2 3 2" xfId="12726"/>
    <cellStyle name="Percent 2 3 2 3 4 2 3 2 2" xfId="25113"/>
    <cellStyle name="Percent 2 3 2 3 4 2 3 3" xfId="18993"/>
    <cellStyle name="Percent 2 3 2 3 4 2 4" xfId="9495"/>
    <cellStyle name="Percent 2 3 2 3 4 2 4 2" xfId="21898"/>
    <cellStyle name="Percent 2 3 2 3 4 2 5" xfId="14538"/>
    <cellStyle name="Percent 2 3 2 3 4 3" xfId="3294"/>
    <cellStyle name="Percent 2 3 2 3 4 3 2" xfId="7037"/>
    <cellStyle name="Percent 2 3 2 3 4 3 2 2" xfId="13195"/>
    <cellStyle name="Percent 2 3 2 3 4 3 2 2 2" xfId="25582"/>
    <cellStyle name="Percent 2 3 2 3 4 3 2 3" xfId="19462"/>
    <cellStyle name="Percent 2 3 2 3 4 3 3" xfId="9964"/>
    <cellStyle name="Percent 2 3 2 3 4 3 3 2" xfId="22367"/>
    <cellStyle name="Percent 2 3 2 3 4 3 4" xfId="16438"/>
    <cellStyle name="Percent 2 3 2 3 4 4" xfId="6238"/>
    <cellStyle name="Percent 2 3 2 3 4 4 2" xfId="12457"/>
    <cellStyle name="Percent 2 3 2 3 4 4 2 2" xfId="24844"/>
    <cellStyle name="Percent 2 3 2 3 4 4 3" xfId="18668"/>
    <cellStyle name="Percent 2 3 2 3 4 5" xfId="9162"/>
    <cellStyle name="Percent 2 3 2 3 4 5 2" xfId="21573"/>
    <cellStyle name="Percent 2 3 2 3 4 6" xfId="14183"/>
    <cellStyle name="Percent 2 3 2 3 4_LNG &amp; LPG rework" xfId="30943"/>
    <cellStyle name="Percent 2 3 2 3 5" xfId="543"/>
    <cellStyle name="Percent 2 3 2 3 5 2" xfId="3295"/>
    <cellStyle name="Percent 2 3 2 3 5 2 2" xfId="7038"/>
    <cellStyle name="Percent 2 3 2 3 5 2 2 2" xfId="13196"/>
    <cellStyle name="Percent 2 3 2 3 5 2 2 2 2" xfId="25583"/>
    <cellStyle name="Percent 2 3 2 3 5 2 2 3" xfId="19463"/>
    <cellStyle name="Percent 2 3 2 3 5 2 3" xfId="9965"/>
    <cellStyle name="Percent 2 3 2 3 5 2 3 2" xfId="22368"/>
    <cellStyle name="Percent 2 3 2 3 5 2 4" xfId="16439"/>
    <cellStyle name="Percent 2 3 2 3 5 3" xfId="6239"/>
    <cellStyle name="Percent 2 3 2 3 5 3 2" xfId="10939"/>
    <cellStyle name="Percent 2 3 2 3 5 3 2 2" xfId="23340"/>
    <cellStyle name="Percent 2 3 2 3 5 3 3" xfId="18669"/>
    <cellStyle name="Percent 2 3 2 3 5 4" xfId="9163"/>
    <cellStyle name="Percent 2 3 2 3 5 4 2" xfId="21574"/>
    <cellStyle name="Percent 2 3 2 3 5 5" xfId="14274"/>
    <cellStyle name="Percent 2 3 2 3 5_LNG &amp; LPG rework" xfId="30944"/>
    <cellStyle name="Percent 2 3 2 3 6" xfId="3296"/>
    <cellStyle name="Percent 2 3 2 3 6 2" xfId="6240"/>
    <cellStyle name="Percent 2 3 2 3 6 2 2" xfId="12458"/>
    <cellStyle name="Percent 2 3 2 3 6 2 2 2" xfId="24845"/>
    <cellStyle name="Percent 2 3 2 3 6 2 3" xfId="18670"/>
    <cellStyle name="Percent 2 3 2 3 6 3" xfId="9164"/>
    <cellStyle name="Percent 2 3 2 3 6 3 2" xfId="21575"/>
    <cellStyle name="Percent 2 3 2 3 6 4" xfId="16440"/>
    <cellStyle name="Percent 2 3 2 3 7" xfId="3288"/>
    <cellStyle name="Percent 2 3 2 3 7 2" xfId="7033"/>
    <cellStyle name="Percent 2 3 2 3 7 2 2" xfId="13191"/>
    <cellStyle name="Percent 2 3 2 3 7 2 2 2" xfId="25578"/>
    <cellStyle name="Percent 2 3 2 3 7 2 3" xfId="19458"/>
    <cellStyle name="Percent 2 3 2 3 7 3" xfId="9960"/>
    <cellStyle name="Percent 2 3 2 3 7 3 2" xfId="22363"/>
    <cellStyle name="Percent 2 3 2 3 7 4" xfId="16432"/>
    <cellStyle name="Percent 2 3 2 3 8" xfId="6232"/>
    <cellStyle name="Percent 2 3 2 3 8 2" xfId="12453"/>
    <cellStyle name="Percent 2 3 2 3 8 2 2" xfId="24840"/>
    <cellStyle name="Percent 2 3 2 3 8 3" xfId="18662"/>
    <cellStyle name="Percent 2 3 2 3 9" xfId="9156"/>
    <cellStyle name="Percent 2 3 2 3 9 2" xfId="21567"/>
    <cellStyle name="Percent 2 3 2 3_LNG &amp; LPG rework" xfId="30938"/>
    <cellStyle name="Percent 2 3 2 4" xfId="212"/>
    <cellStyle name="Percent 2 3 2 4 2" xfId="588"/>
    <cellStyle name="Percent 2 3 2 4 2 2" xfId="3298"/>
    <cellStyle name="Percent 2 3 2 4 2 2 2" xfId="7040"/>
    <cellStyle name="Percent 2 3 2 4 2 2 2 2" xfId="13198"/>
    <cellStyle name="Percent 2 3 2 4 2 2 2 2 2" xfId="25585"/>
    <cellStyle name="Percent 2 3 2 4 2 2 2 3" xfId="19465"/>
    <cellStyle name="Percent 2 3 2 4 2 2 3" xfId="9967"/>
    <cellStyle name="Percent 2 3 2 4 2 2 3 2" xfId="22370"/>
    <cellStyle name="Percent 2 3 2 4 2 2 4" xfId="16442"/>
    <cellStyle name="Percent 2 3 2 4 2 3" xfId="6242"/>
    <cellStyle name="Percent 2 3 2 4 2 3 2" xfId="10659"/>
    <cellStyle name="Percent 2 3 2 4 2 3 2 2" xfId="23060"/>
    <cellStyle name="Percent 2 3 2 4 2 3 3" xfId="18672"/>
    <cellStyle name="Percent 2 3 2 4 2 4" xfId="9166"/>
    <cellStyle name="Percent 2 3 2 4 2 4 2" xfId="21577"/>
    <cellStyle name="Percent 2 3 2 4 2 5" xfId="14318"/>
    <cellStyle name="Percent 2 3 2 4 2 6" xfId="13783"/>
    <cellStyle name="Percent 2 3 2 4 2_LNG &amp; LPG rework" xfId="30946"/>
    <cellStyle name="Percent 2 3 2 4 3" xfId="3299"/>
    <cellStyle name="Percent 2 3 2 4 3 2" xfId="6243"/>
    <cellStyle name="Percent 2 3 2 4 3 2 2" xfId="10455"/>
    <cellStyle name="Percent 2 3 2 4 3 2 2 2" xfId="22856"/>
    <cellStyle name="Percent 2 3 2 4 3 2 3" xfId="18673"/>
    <cellStyle name="Percent 2 3 2 4 3 3" xfId="10848"/>
    <cellStyle name="Percent 2 3 2 4 3 3 2" xfId="23249"/>
    <cellStyle name="Percent 2 3 2 4 3 4" xfId="9167"/>
    <cellStyle name="Percent 2 3 2 4 3 4 2" xfId="21578"/>
    <cellStyle name="Percent 2 3 2 4 3 5" xfId="16443"/>
    <cellStyle name="Percent 2 3 2 4 3_LNG &amp; LPG rework" xfId="30947"/>
    <cellStyle name="Percent 2 3 2 4 4" xfId="3300"/>
    <cellStyle name="Percent 2 3 2 4 4 2" xfId="6244"/>
    <cellStyle name="Percent 2 3 2 4 4 2 2" xfId="12460"/>
    <cellStyle name="Percent 2 3 2 4 4 2 2 2" xfId="24847"/>
    <cellStyle name="Percent 2 3 2 4 4 2 3" xfId="18674"/>
    <cellStyle name="Percent 2 3 2 4 4 3" xfId="9168"/>
    <cellStyle name="Percent 2 3 2 4 4 3 2" xfId="21579"/>
    <cellStyle name="Percent 2 3 2 4 4 4" xfId="16444"/>
    <cellStyle name="Percent 2 3 2 4 5" xfId="3297"/>
    <cellStyle name="Percent 2 3 2 4 5 2" xfId="7039"/>
    <cellStyle name="Percent 2 3 2 4 5 2 2" xfId="13197"/>
    <cellStyle name="Percent 2 3 2 4 5 2 2 2" xfId="25584"/>
    <cellStyle name="Percent 2 3 2 4 5 2 3" xfId="19464"/>
    <cellStyle name="Percent 2 3 2 4 5 3" xfId="9966"/>
    <cellStyle name="Percent 2 3 2 4 5 3 2" xfId="22369"/>
    <cellStyle name="Percent 2 3 2 4 5 4" xfId="16441"/>
    <cellStyle name="Percent 2 3 2 4 6" xfId="6241"/>
    <cellStyle name="Percent 2 3 2 4 6 2" xfId="12459"/>
    <cellStyle name="Percent 2 3 2 4 6 2 2" xfId="24846"/>
    <cellStyle name="Percent 2 3 2 4 6 3" xfId="18671"/>
    <cellStyle name="Percent 2 3 2 4 7" xfId="9165"/>
    <cellStyle name="Percent 2 3 2 4 7 2" xfId="21576"/>
    <cellStyle name="Percent 2 3 2 4 8" xfId="13963"/>
    <cellStyle name="Percent 2 3 2 4 9" xfId="13605"/>
    <cellStyle name="Percent 2 3 2 4_LNG &amp; LPG rework" xfId="30945"/>
    <cellStyle name="Percent 2 3 2 5" xfId="302"/>
    <cellStyle name="Percent 2 3 2 5 2" xfId="676"/>
    <cellStyle name="Percent 2 3 2 5 2 2" xfId="4063"/>
    <cellStyle name="Percent 2 3 2 5 2 2 2" xfId="7130"/>
    <cellStyle name="Percent 2 3 2 5 2 2 2 2" xfId="13288"/>
    <cellStyle name="Percent 2 3 2 5 2 2 2 2 2" xfId="25675"/>
    <cellStyle name="Percent 2 3 2 5 2 2 2 3" xfId="19555"/>
    <cellStyle name="Percent 2 3 2 5 2 2 3" xfId="10057"/>
    <cellStyle name="Percent 2 3 2 5 2 2 3 2" xfId="22460"/>
    <cellStyle name="Percent 2 3 2 5 2 2 4" xfId="16634"/>
    <cellStyle name="Percent 2 3 2 5 2 3" xfId="6438"/>
    <cellStyle name="Percent 2 3 2 5 2 3 2" xfId="12597"/>
    <cellStyle name="Percent 2 3 2 5 2 3 2 2" xfId="24984"/>
    <cellStyle name="Percent 2 3 2 5 2 3 3" xfId="18864"/>
    <cellStyle name="Percent 2 3 2 5 2 4" xfId="9366"/>
    <cellStyle name="Percent 2 3 2 5 2 4 2" xfId="21769"/>
    <cellStyle name="Percent 2 3 2 5 2 5" xfId="14406"/>
    <cellStyle name="Percent 2 3 2 5 3" xfId="3301"/>
    <cellStyle name="Percent 2 3 2 5 3 2" xfId="7041"/>
    <cellStyle name="Percent 2 3 2 5 3 2 2" xfId="13199"/>
    <cellStyle name="Percent 2 3 2 5 3 2 2 2" xfId="25586"/>
    <cellStyle name="Percent 2 3 2 5 3 2 3" xfId="19466"/>
    <cellStyle name="Percent 2 3 2 5 3 3" xfId="9968"/>
    <cellStyle name="Percent 2 3 2 5 3 3 2" xfId="22371"/>
    <cellStyle name="Percent 2 3 2 5 3 4" xfId="16445"/>
    <cellStyle name="Percent 2 3 2 5 4" xfId="6245"/>
    <cellStyle name="Percent 2 3 2 5 4 2" xfId="12461"/>
    <cellStyle name="Percent 2 3 2 5 4 2 2" xfId="24848"/>
    <cellStyle name="Percent 2 3 2 5 4 3" xfId="18675"/>
    <cellStyle name="Percent 2 3 2 5 5" xfId="9169"/>
    <cellStyle name="Percent 2 3 2 5 5 2" xfId="21580"/>
    <cellStyle name="Percent 2 3 2 5 6" xfId="14051"/>
    <cellStyle name="Percent 2 3 2 5 7" xfId="13695"/>
    <cellStyle name="Percent 2 3 2 5_LNG &amp; LPG rework" xfId="30948"/>
    <cellStyle name="Percent 2 3 2 6" xfId="390"/>
    <cellStyle name="Percent 2 3 2 6 2" xfId="764"/>
    <cellStyle name="Percent 2 3 2 6 2 2" xfId="4148"/>
    <cellStyle name="Percent 2 3 2 6 2 2 2" xfId="7208"/>
    <cellStyle name="Percent 2 3 2 6 2 2 2 2" xfId="13366"/>
    <cellStyle name="Percent 2 3 2 6 2 2 2 2 2" xfId="25753"/>
    <cellStyle name="Percent 2 3 2 6 2 2 2 3" xfId="19633"/>
    <cellStyle name="Percent 2 3 2 6 2 2 3" xfId="10135"/>
    <cellStyle name="Percent 2 3 2 6 2 2 3 2" xfId="22538"/>
    <cellStyle name="Percent 2 3 2 6 2 2 4" xfId="16719"/>
    <cellStyle name="Percent 2 3 2 6 2 3" xfId="6523"/>
    <cellStyle name="Percent 2 3 2 6 2 3 2" xfId="12682"/>
    <cellStyle name="Percent 2 3 2 6 2 3 2 2" xfId="25069"/>
    <cellStyle name="Percent 2 3 2 6 2 3 3" xfId="18949"/>
    <cellStyle name="Percent 2 3 2 6 2 4" xfId="9451"/>
    <cellStyle name="Percent 2 3 2 6 2 4 2" xfId="21854"/>
    <cellStyle name="Percent 2 3 2 6 2 5" xfId="14494"/>
    <cellStyle name="Percent 2 3 2 6 3" xfId="3302"/>
    <cellStyle name="Percent 2 3 2 6 3 2" xfId="7042"/>
    <cellStyle name="Percent 2 3 2 6 3 2 2" xfId="13200"/>
    <cellStyle name="Percent 2 3 2 6 3 2 2 2" xfId="25587"/>
    <cellStyle name="Percent 2 3 2 6 3 2 3" xfId="19467"/>
    <cellStyle name="Percent 2 3 2 6 3 3" xfId="9969"/>
    <cellStyle name="Percent 2 3 2 6 3 3 2" xfId="22372"/>
    <cellStyle name="Percent 2 3 2 6 3 4" xfId="16446"/>
    <cellStyle name="Percent 2 3 2 6 4" xfId="6246"/>
    <cellStyle name="Percent 2 3 2 6 4 2" xfId="12462"/>
    <cellStyle name="Percent 2 3 2 6 4 2 2" xfId="24849"/>
    <cellStyle name="Percent 2 3 2 6 4 3" xfId="18676"/>
    <cellStyle name="Percent 2 3 2 6 5" xfId="9170"/>
    <cellStyle name="Percent 2 3 2 6 5 2" xfId="21581"/>
    <cellStyle name="Percent 2 3 2 6 6" xfId="14139"/>
    <cellStyle name="Percent 2 3 2 6_LNG &amp; LPG rework" xfId="30949"/>
    <cellStyle name="Percent 2 3 2 7" xfId="499"/>
    <cellStyle name="Percent 2 3 2 7 2" xfId="3303"/>
    <cellStyle name="Percent 2 3 2 7 2 2" xfId="7043"/>
    <cellStyle name="Percent 2 3 2 7 2 2 2" xfId="13201"/>
    <cellStyle name="Percent 2 3 2 7 2 2 2 2" xfId="25588"/>
    <cellStyle name="Percent 2 3 2 7 2 2 3" xfId="19468"/>
    <cellStyle name="Percent 2 3 2 7 2 3" xfId="9970"/>
    <cellStyle name="Percent 2 3 2 7 2 3 2" xfId="22373"/>
    <cellStyle name="Percent 2 3 2 7 2 4" xfId="16447"/>
    <cellStyle name="Percent 2 3 2 7 3" xfId="6247"/>
    <cellStyle name="Percent 2 3 2 7 3 2" xfId="10895"/>
    <cellStyle name="Percent 2 3 2 7 3 2 2" xfId="23296"/>
    <cellStyle name="Percent 2 3 2 7 3 3" xfId="18677"/>
    <cellStyle name="Percent 2 3 2 7 4" xfId="9171"/>
    <cellStyle name="Percent 2 3 2 7 4 2" xfId="21582"/>
    <cellStyle name="Percent 2 3 2 7 5" xfId="14230"/>
    <cellStyle name="Percent 2 3 2 7_LNG &amp; LPG rework" xfId="30950"/>
    <cellStyle name="Percent 2 3 2 8" xfId="3304"/>
    <cellStyle name="Percent 2 3 2 8 2" xfId="6248"/>
    <cellStyle name="Percent 2 3 2 8 2 2" xfId="12463"/>
    <cellStyle name="Percent 2 3 2 8 2 2 2" xfId="24850"/>
    <cellStyle name="Percent 2 3 2 8 2 3" xfId="18678"/>
    <cellStyle name="Percent 2 3 2 8 3" xfId="9172"/>
    <cellStyle name="Percent 2 3 2 8 3 2" xfId="21583"/>
    <cellStyle name="Percent 2 3 2 8 4" xfId="16448"/>
    <cellStyle name="Percent 2 3 2 9" xfId="3269"/>
    <cellStyle name="Percent 2 3 2 9 2" xfId="7020"/>
    <cellStyle name="Percent 2 3 2 9 2 2" xfId="13178"/>
    <cellStyle name="Percent 2 3 2 9 2 2 2" xfId="25565"/>
    <cellStyle name="Percent 2 3 2 9 2 3" xfId="19445"/>
    <cellStyle name="Percent 2 3 2 9 3" xfId="9947"/>
    <cellStyle name="Percent 2 3 2 9 3 2" xfId="22350"/>
    <cellStyle name="Percent 2 3 2 9 4" xfId="16413"/>
    <cellStyle name="Percent 2 3 2_LNG &amp; LPG rework" xfId="30923"/>
    <cellStyle name="Percent 2 3 3" xfId="130"/>
    <cellStyle name="Percent 2 3 3 10" xfId="9173"/>
    <cellStyle name="Percent 2 3 3 10 2" xfId="21584"/>
    <cellStyle name="Percent 2 3 3 11" xfId="13883"/>
    <cellStyle name="Percent 2 3 3 12" xfId="13526"/>
    <cellStyle name="Percent 2 3 3 2" xfId="174"/>
    <cellStyle name="Percent 2 3 3 2 10" xfId="13927"/>
    <cellStyle name="Percent 2 3 3 2 11" xfId="13570"/>
    <cellStyle name="Percent 2 3 3 2 2" xfId="265"/>
    <cellStyle name="Percent 2 3 3 2 2 2" xfId="641"/>
    <cellStyle name="Percent 2 3 3 2 2 2 2" xfId="3308"/>
    <cellStyle name="Percent 2 3 3 2 2 2 2 2" xfId="7047"/>
    <cellStyle name="Percent 2 3 3 2 2 2 2 2 2" xfId="13205"/>
    <cellStyle name="Percent 2 3 3 2 2 2 2 2 2 2" xfId="25592"/>
    <cellStyle name="Percent 2 3 3 2 2 2 2 2 3" xfId="19472"/>
    <cellStyle name="Percent 2 3 3 2 2 2 2 3" xfId="9974"/>
    <cellStyle name="Percent 2 3 3 2 2 2 2 3 2" xfId="22377"/>
    <cellStyle name="Percent 2 3 3 2 2 2 2 4" xfId="16452"/>
    <cellStyle name="Percent 2 3 3 2 2 2 3" xfId="6252"/>
    <cellStyle name="Percent 2 3 3 2 2 2 3 2" xfId="10660"/>
    <cellStyle name="Percent 2 3 3 2 2 2 3 2 2" xfId="23061"/>
    <cellStyle name="Percent 2 3 3 2 2 2 3 3" xfId="18682"/>
    <cellStyle name="Percent 2 3 3 2 2 2 4" xfId="9176"/>
    <cellStyle name="Percent 2 3 3 2 2 2 4 2" xfId="21587"/>
    <cellStyle name="Percent 2 3 3 2 2 2 5" xfId="14371"/>
    <cellStyle name="Percent 2 3 3 2 2 2 6" xfId="13836"/>
    <cellStyle name="Percent 2 3 3 2 2 2_LNG &amp; LPG rework" xfId="30954"/>
    <cellStyle name="Percent 2 3 3 2 2 3" xfId="3309"/>
    <cellStyle name="Percent 2 3 3 2 2 3 2" xfId="6253"/>
    <cellStyle name="Percent 2 3 3 2 2 3 2 2" xfId="10456"/>
    <cellStyle name="Percent 2 3 3 2 2 3 2 2 2" xfId="22857"/>
    <cellStyle name="Percent 2 3 3 2 2 3 2 3" xfId="18683"/>
    <cellStyle name="Percent 2 3 3 2 2 3 3" xfId="10849"/>
    <cellStyle name="Percent 2 3 3 2 2 3 3 2" xfId="23250"/>
    <cellStyle name="Percent 2 3 3 2 2 3 4" xfId="9177"/>
    <cellStyle name="Percent 2 3 3 2 2 3 4 2" xfId="21588"/>
    <cellStyle name="Percent 2 3 3 2 2 3 5" xfId="16453"/>
    <cellStyle name="Percent 2 3 3 2 2 3_LNG &amp; LPG rework" xfId="30955"/>
    <cellStyle name="Percent 2 3 3 2 2 4" xfId="3310"/>
    <cellStyle name="Percent 2 3 3 2 2 4 2" xfId="6254"/>
    <cellStyle name="Percent 2 3 3 2 2 4 2 2" xfId="12467"/>
    <cellStyle name="Percent 2 3 3 2 2 4 2 2 2" xfId="24854"/>
    <cellStyle name="Percent 2 3 3 2 2 4 2 3" xfId="18684"/>
    <cellStyle name="Percent 2 3 3 2 2 4 3" xfId="9178"/>
    <cellStyle name="Percent 2 3 3 2 2 4 3 2" xfId="21589"/>
    <cellStyle name="Percent 2 3 3 2 2 4 4" xfId="16454"/>
    <cellStyle name="Percent 2 3 3 2 2 5" xfId="3307"/>
    <cellStyle name="Percent 2 3 3 2 2 5 2" xfId="7046"/>
    <cellStyle name="Percent 2 3 3 2 2 5 2 2" xfId="13204"/>
    <cellStyle name="Percent 2 3 3 2 2 5 2 2 2" xfId="25591"/>
    <cellStyle name="Percent 2 3 3 2 2 5 2 3" xfId="19471"/>
    <cellStyle name="Percent 2 3 3 2 2 5 3" xfId="9973"/>
    <cellStyle name="Percent 2 3 3 2 2 5 3 2" xfId="22376"/>
    <cellStyle name="Percent 2 3 3 2 2 5 4" xfId="16451"/>
    <cellStyle name="Percent 2 3 3 2 2 6" xfId="6251"/>
    <cellStyle name="Percent 2 3 3 2 2 6 2" xfId="12466"/>
    <cellStyle name="Percent 2 3 3 2 2 6 2 2" xfId="24853"/>
    <cellStyle name="Percent 2 3 3 2 2 6 3" xfId="18681"/>
    <cellStyle name="Percent 2 3 3 2 2 7" xfId="9175"/>
    <cellStyle name="Percent 2 3 3 2 2 7 2" xfId="21586"/>
    <cellStyle name="Percent 2 3 3 2 2 8" xfId="14016"/>
    <cellStyle name="Percent 2 3 3 2 2 9" xfId="13658"/>
    <cellStyle name="Percent 2 3 3 2 2_LNG &amp; LPG rework" xfId="30953"/>
    <cellStyle name="Percent 2 3 3 2 3" xfId="355"/>
    <cellStyle name="Percent 2 3 3 2 3 2" xfId="729"/>
    <cellStyle name="Percent 2 3 3 2 3 2 2" xfId="4115"/>
    <cellStyle name="Percent 2 3 3 2 3 2 2 2" xfId="7179"/>
    <cellStyle name="Percent 2 3 3 2 3 2 2 2 2" xfId="13337"/>
    <cellStyle name="Percent 2 3 3 2 3 2 2 2 2 2" xfId="25724"/>
    <cellStyle name="Percent 2 3 3 2 3 2 2 2 3" xfId="19604"/>
    <cellStyle name="Percent 2 3 3 2 3 2 2 3" xfId="10106"/>
    <cellStyle name="Percent 2 3 3 2 3 2 2 3 2" xfId="22509"/>
    <cellStyle name="Percent 2 3 3 2 3 2 2 4" xfId="16686"/>
    <cellStyle name="Percent 2 3 3 2 3 2 3" xfId="6490"/>
    <cellStyle name="Percent 2 3 3 2 3 2 3 2" xfId="12649"/>
    <cellStyle name="Percent 2 3 3 2 3 2 3 2 2" xfId="25036"/>
    <cellStyle name="Percent 2 3 3 2 3 2 3 3" xfId="18916"/>
    <cellStyle name="Percent 2 3 3 2 3 2 4" xfId="9418"/>
    <cellStyle name="Percent 2 3 3 2 3 2 4 2" xfId="21821"/>
    <cellStyle name="Percent 2 3 3 2 3 2 5" xfId="14459"/>
    <cellStyle name="Percent 2 3 3 2 3 3" xfId="3311"/>
    <cellStyle name="Percent 2 3 3 2 3 3 2" xfId="7048"/>
    <cellStyle name="Percent 2 3 3 2 3 3 2 2" xfId="13206"/>
    <cellStyle name="Percent 2 3 3 2 3 3 2 2 2" xfId="25593"/>
    <cellStyle name="Percent 2 3 3 2 3 3 2 3" xfId="19473"/>
    <cellStyle name="Percent 2 3 3 2 3 3 3" xfId="9975"/>
    <cellStyle name="Percent 2 3 3 2 3 3 3 2" xfId="22378"/>
    <cellStyle name="Percent 2 3 3 2 3 3 4" xfId="16455"/>
    <cellStyle name="Percent 2 3 3 2 3 4" xfId="6255"/>
    <cellStyle name="Percent 2 3 3 2 3 4 2" xfId="12468"/>
    <cellStyle name="Percent 2 3 3 2 3 4 2 2" xfId="24855"/>
    <cellStyle name="Percent 2 3 3 2 3 4 3" xfId="18685"/>
    <cellStyle name="Percent 2 3 3 2 3 5" xfId="9179"/>
    <cellStyle name="Percent 2 3 3 2 3 5 2" xfId="21590"/>
    <cellStyle name="Percent 2 3 3 2 3 6" xfId="14104"/>
    <cellStyle name="Percent 2 3 3 2 3 7" xfId="13748"/>
    <cellStyle name="Percent 2 3 3 2 3_LNG &amp; LPG rework" xfId="30956"/>
    <cellStyle name="Percent 2 3 3 2 4" xfId="443"/>
    <cellStyle name="Percent 2 3 3 2 4 2" xfId="817"/>
    <cellStyle name="Percent 2 3 3 2 4 2 2" xfId="4201"/>
    <cellStyle name="Percent 2 3 3 2 4 2 2 2" xfId="7261"/>
    <cellStyle name="Percent 2 3 3 2 4 2 2 2 2" xfId="13419"/>
    <cellStyle name="Percent 2 3 3 2 4 2 2 2 2 2" xfId="25806"/>
    <cellStyle name="Percent 2 3 3 2 4 2 2 2 3" xfId="19686"/>
    <cellStyle name="Percent 2 3 3 2 4 2 2 3" xfId="10188"/>
    <cellStyle name="Percent 2 3 3 2 4 2 2 3 2" xfId="22591"/>
    <cellStyle name="Percent 2 3 3 2 4 2 2 4" xfId="16772"/>
    <cellStyle name="Percent 2 3 3 2 4 2 3" xfId="6576"/>
    <cellStyle name="Percent 2 3 3 2 4 2 3 2" xfId="12735"/>
    <cellStyle name="Percent 2 3 3 2 4 2 3 2 2" xfId="25122"/>
    <cellStyle name="Percent 2 3 3 2 4 2 3 3" xfId="19002"/>
    <cellStyle name="Percent 2 3 3 2 4 2 4" xfId="9504"/>
    <cellStyle name="Percent 2 3 3 2 4 2 4 2" xfId="21907"/>
    <cellStyle name="Percent 2 3 3 2 4 2 5" xfId="14547"/>
    <cellStyle name="Percent 2 3 3 2 4 3" xfId="3312"/>
    <cellStyle name="Percent 2 3 3 2 4 3 2" xfId="7049"/>
    <cellStyle name="Percent 2 3 3 2 4 3 2 2" xfId="13207"/>
    <cellStyle name="Percent 2 3 3 2 4 3 2 2 2" xfId="25594"/>
    <cellStyle name="Percent 2 3 3 2 4 3 2 3" xfId="19474"/>
    <cellStyle name="Percent 2 3 3 2 4 3 3" xfId="9976"/>
    <cellStyle name="Percent 2 3 3 2 4 3 3 2" xfId="22379"/>
    <cellStyle name="Percent 2 3 3 2 4 3 4" xfId="16456"/>
    <cellStyle name="Percent 2 3 3 2 4 4" xfId="6256"/>
    <cellStyle name="Percent 2 3 3 2 4 4 2" xfId="12469"/>
    <cellStyle name="Percent 2 3 3 2 4 4 2 2" xfId="24856"/>
    <cellStyle name="Percent 2 3 3 2 4 4 3" xfId="18686"/>
    <cellStyle name="Percent 2 3 3 2 4 5" xfId="9180"/>
    <cellStyle name="Percent 2 3 3 2 4 5 2" xfId="21591"/>
    <cellStyle name="Percent 2 3 3 2 4 6" xfId="14192"/>
    <cellStyle name="Percent 2 3 3 2 4_LNG &amp; LPG rework" xfId="30957"/>
    <cellStyle name="Percent 2 3 3 2 5" xfId="552"/>
    <cellStyle name="Percent 2 3 3 2 5 2" xfId="3313"/>
    <cellStyle name="Percent 2 3 3 2 5 2 2" xfId="7050"/>
    <cellStyle name="Percent 2 3 3 2 5 2 2 2" xfId="13208"/>
    <cellStyle name="Percent 2 3 3 2 5 2 2 2 2" xfId="25595"/>
    <cellStyle name="Percent 2 3 3 2 5 2 2 3" xfId="19475"/>
    <cellStyle name="Percent 2 3 3 2 5 2 3" xfId="9977"/>
    <cellStyle name="Percent 2 3 3 2 5 2 3 2" xfId="22380"/>
    <cellStyle name="Percent 2 3 3 2 5 2 4" xfId="16457"/>
    <cellStyle name="Percent 2 3 3 2 5 3" xfId="6257"/>
    <cellStyle name="Percent 2 3 3 2 5 3 2" xfId="10948"/>
    <cellStyle name="Percent 2 3 3 2 5 3 2 2" xfId="23349"/>
    <cellStyle name="Percent 2 3 3 2 5 3 3" xfId="18687"/>
    <cellStyle name="Percent 2 3 3 2 5 4" xfId="9181"/>
    <cellStyle name="Percent 2 3 3 2 5 4 2" xfId="21592"/>
    <cellStyle name="Percent 2 3 3 2 5 5" xfId="14283"/>
    <cellStyle name="Percent 2 3 3 2 5_LNG &amp; LPG rework" xfId="30958"/>
    <cellStyle name="Percent 2 3 3 2 6" xfId="3314"/>
    <cellStyle name="Percent 2 3 3 2 6 2" xfId="6258"/>
    <cellStyle name="Percent 2 3 3 2 6 2 2" xfId="12470"/>
    <cellStyle name="Percent 2 3 3 2 6 2 2 2" xfId="24857"/>
    <cellStyle name="Percent 2 3 3 2 6 2 3" xfId="18688"/>
    <cellStyle name="Percent 2 3 3 2 6 3" xfId="9182"/>
    <cellStyle name="Percent 2 3 3 2 6 3 2" xfId="21593"/>
    <cellStyle name="Percent 2 3 3 2 6 4" xfId="16458"/>
    <cellStyle name="Percent 2 3 3 2 7" xfId="3306"/>
    <cellStyle name="Percent 2 3 3 2 7 2" xfId="7045"/>
    <cellStyle name="Percent 2 3 3 2 7 2 2" xfId="13203"/>
    <cellStyle name="Percent 2 3 3 2 7 2 2 2" xfId="25590"/>
    <cellStyle name="Percent 2 3 3 2 7 2 3" xfId="19470"/>
    <cellStyle name="Percent 2 3 3 2 7 3" xfId="9972"/>
    <cellStyle name="Percent 2 3 3 2 7 3 2" xfId="22375"/>
    <cellStyle name="Percent 2 3 3 2 7 4" xfId="16450"/>
    <cellStyle name="Percent 2 3 3 2 8" xfId="6250"/>
    <cellStyle name="Percent 2 3 3 2 8 2" xfId="12465"/>
    <cellStyle name="Percent 2 3 3 2 8 2 2" xfId="24852"/>
    <cellStyle name="Percent 2 3 3 2 8 3" xfId="18680"/>
    <cellStyle name="Percent 2 3 3 2 9" xfId="9174"/>
    <cellStyle name="Percent 2 3 3 2 9 2" xfId="21585"/>
    <cellStyle name="Percent 2 3 3 2_LNG &amp; LPG rework" xfId="30952"/>
    <cellStyle name="Percent 2 3 3 3" xfId="221"/>
    <cellStyle name="Percent 2 3 3 3 2" xfId="597"/>
    <cellStyle name="Percent 2 3 3 3 2 2" xfId="3316"/>
    <cellStyle name="Percent 2 3 3 3 2 2 2" xfId="7052"/>
    <cellStyle name="Percent 2 3 3 3 2 2 2 2" xfId="13210"/>
    <cellStyle name="Percent 2 3 3 3 2 2 2 2 2" xfId="25597"/>
    <cellStyle name="Percent 2 3 3 3 2 2 2 3" xfId="19477"/>
    <cellStyle name="Percent 2 3 3 3 2 2 3" xfId="9979"/>
    <cellStyle name="Percent 2 3 3 3 2 2 3 2" xfId="22382"/>
    <cellStyle name="Percent 2 3 3 3 2 2 4" xfId="16460"/>
    <cellStyle name="Percent 2 3 3 3 2 3" xfId="6260"/>
    <cellStyle name="Percent 2 3 3 3 2 3 2" xfId="10661"/>
    <cellStyle name="Percent 2 3 3 3 2 3 2 2" xfId="23062"/>
    <cellStyle name="Percent 2 3 3 3 2 3 3" xfId="18690"/>
    <cellStyle name="Percent 2 3 3 3 2 4" xfId="9184"/>
    <cellStyle name="Percent 2 3 3 3 2 4 2" xfId="21595"/>
    <cellStyle name="Percent 2 3 3 3 2 5" xfId="14327"/>
    <cellStyle name="Percent 2 3 3 3 2 6" xfId="13792"/>
    <cellStyle name="Percent 2 3 3 3 2_LNG &amp; LPG rework" xfId="30960"/>
    <cellStyle name="Percent 2 3 3 3 3" xfId="3317"/>
    <cellStyle name="Percent 2 3 3 3 3 2" xfId="6261"/>
    <cellStyle name="Percent 2 3 3 3 3 2 2" xfId="10457"/>
    <cellStyle name="Percent 2 3 3 3 3 2 2 2" xfId="22858"/>
    <cellStyle name="Percent 2 3 3 3 3 2 3" xfId="18691"/>
    <cellStyle name="Percent 2 3 3 3 3 3" xfId="10850"/>
    <cellStyle name="Percent 2 3 3 3 3 3 2" xfId="23251"/>
    <cellStyle name="Percent 2 3 3 3 3 4" xfId="9185"/>
    <cellStyle name="Percent 2 3 3 3 3 4 2" xfId="21596"/>
    <cellStyle name="Percent 2 3 3 3 3 5" xfId="16461"/>
    <cellStyle name="Percent 2 3 3 3 3_LNG &amp; LPG rework" xfId="30961"/>
    <cellStyle name="Percent 2 3 3 3 4" xfId="3318"/>
    <cellStyle name="Percent 2 3 3 3 4 2" xfId="6262"/>
    <cellStyle name="Percent 2 3 3 3 4 2 2" xfId="12472"/>
    <cellStyle name="Percent 2 3 3 3 4 2 2 2" xfId="24859"/>
    <cellStyle name="Percent 2 3 3 3 4 2 3" xfId="18692"/>
    <cellStyle name="Percent 2 3 3 3 4 3" xfId="9186"/>
    <cellStyle name="Percent 2 3 3 3 4 3 2" xfId="21597"/>
    <cellStyle name="Percent 2 3 3 3 4 4" xfId="16462"/>
    <cellStyle name="Percent 2 3 3 3 5" xfId="3315"/>
    <cellStyle name="Percent 2 3 3 3 5 2" xfId="7051"/>
    <cellStyle name="Percent 2 3 3 3 5 2 2" xfId="13209"/>
    <cellStyle name="Percent 2 3 3 3 5 2 2 2" xfId="25596"/>
    <cellStyle name="Percent 2 3 3 3 5 2 3" xfId="19476"/>
    <cellStyle name="Percent 2 3 3 3 5 3" xfId="9978"/>
    <cellStyle name="Percent 2 3 3 3 5 3 2" xfId="22381"/>
    <cellStyle name="Percent 2 3 3 3 5 4" xfId="16459"/>
    <cellStyle name="Percent 2 3 3 3 6" xfId="6259"/>
    <cellStyle name="Percent 2 3 3 3 6 2" xfId="12471"/>
    <cellStyle name="Percent 2 3 3 3 6 2 2" xfId="24858"/>
    <cellStyle name="Percent 2 3 3 3 6 3" xfId="18689"/>
    <cellStyle name="Percent 2 3 3 3 7" xfId="9183"/>
    <cellStyle name="Percent 2 3 3 3 7 2" xfId="21594"/>
    <cellStyle name="Percent 2 3 3 3 8" xfId="13972"/>
    <cellStyle name="Percent 2 3 3 3 9" xfId="13614"/>
    <cellStyle name="Percent 2 3 3 3_LNG &amp; LPG rework" xfId="30959"/>
    <cellStyle name="Percent 2 3 3 4" xfId="311"/>
    <cellStyle name="Percent 2 3 3 4 2" xfId="685"/>
    <cellStyle name="Percent 2 3 3 4 2 2" xfId="4071"/>
    <cellStyle name="Percent 2 3 3 4 2 2 2" xfId="7137"/>
    <cellStyle name="Percent 2 3 3 4 2 2 2 2" xfId="13295"/>
    <cellStyle name="Percent 2 3 3 4 2 2 2 2 2" xfId="25682"/>
    <cellStyle name="Percent 2 3 3 4 2 2 2 3" xfId="19562"/>
    <cellStyle name="Percent 2 3 3 4 2 2 3" xfId="10064"/>
    <cellStyle name="Percent 2 3 3 4 2 2 3 2" xfId="22467"/>
    <cellStyle name="Percent 2 3 3 4 2 2 4" xfId="16642"/>
    <cellStyle name="Percent 2 3 3 4 2 3" xfId="6446"/>
    <cellStyle name="Percent 2 3 3 4 2 3 2" xfId="12605"/>
    <cellStyle name="Percent 2 3 3 4 2 3 2 2" xfId="24992"/>
    <cellStyle name="Percent 2 3 3 4 2 3 3" xfId="18872"/>
    <cellStyle name="Percent 2 3 3 4 2 4" xfId="9374"/>
    <cellStyle name="Percent 2 3 3 4 2 4 2" xfId="21777"/>
    <cellStyle name="Percent 2 3 3 4 2 5" xfId="14415"/>
    <cellStyle name="Percent 2 3 3 4 3" xfId="3319"/>
    <cellStyle name="Percent 2 3 3 4 3 2" xfId="7053"/>
    <cellStyle name="Percent 2 3 3 4 3 2 2" xfId="13211"/>
    <cellStyle name="Percent 2 3 3 4 3 2 2 2" xfId="25598"/>
    <cellStyle name="Percent 2 3 3 4 3 2 3" xfId="19478"/>
    <cellStyle name="Percent 2 3 3 4 3 3" xfId="9980"/>
    <cellStyle name="Percent 2 3 3 4 3 3 2" xfId="22383"/>
    <cellStyle name="Percent 2 3 3 4 3 4" xfId="16463"/>
    <cellStyle name="Percent 2 3 3 4 4" xfId="6263"/>
    <cellStyle name="Percent 2 3 3 4 4 2" xfId="12473"/>
    <cellStyle name="Percent 2 3 3 4 4 2 2" xfId="24860"/>
    <cellStyle name="Percent 2 3 3 4 4 3" xfId="18693"/>
    <cellStyle name="Percent 2 3 3 4 5" xfId="9187"/>
    <cellStyle name="Percent 2 3 3 4 5 2" xfId="21598"/>
    <cellStyle name="Percent 2 3 3 4 6" xfId="14060"/>
    <cellStyle name="Percent 2 3 3 4 7" xfId="13704"/>
    <cellStyle name="Percent 2 3 3 4_LNG &amp; LPG rework" xfId="30962"/>
    <cellStyle name="Percent 2 3 3 5" xfId="399"/>
    <cellStyle name="Percent 2 3 3 5 2" xfId="773"/>
    <cellStyle name="Percent 2 3 3 5 2 2" xfId="4157"/>
    <cellStyle name="Percent 2 3 3 5 2 2 2" xfId="7217"/>
    <cellStyle name="Percent 2 3 3 5 2 2 2 2" xfId="13375"/>
    <cellStyle name="Percent 2 3 3 5 2 2 2 2 2" xfId="25762"/>
    <cellStyle name="Percent 2 3 3 5 2 2 2 3" xfId="19642"/>
    <cellStyle name="Percent 2 3 3 5 2 2 3" xfId="10144"/>
    <cellStyle name="Percent 2 3 3 5 2 2 3 2" xfId="22547"/>
    <cellStyle name="Percent 2 3 3 5 2 2 4" xfId="16728"/>
    <cellStyle name="Percent 2 3 3 5 2 3" xfId="6532"/>
    <cellStyle name="Percent 2 3 3 5 2 3 2" xfId="12691"/>
    <cellStyle name="Percent 2 3 3 5 2 3 2 2" xfId="25078"/>
    <cellStyle name="Percent 2 3 3 5 2 3 3" xfId="18958"/>
    <cellStyle name="Percent 2 3 3 5 2 4" xfId="9460"/>
    <cellStyle name="Percent 2 3 3 5 2 4 2" xfId="21863"/>
    <cellStyle name="Percent 2 3 3 5 2 5" xfId="14503"/>
    <cellStyle name="Percent 2 3 3 5 3" xfId="3320"/>
    <cellStyle name="Percent 2 3 3 5 3 2" xfId="7054"/>
    <cellStyle name="Percent 2 3 3 5 3 2 2" xfId="13212"/>
    <cellStyle name="Percent 2 3 3 5 3 2 2 2" xfId="25599"/>
    <cellStyle name="Percent 2 3 3 5 3 2 3" xfId="19479"/>
    <cellStyle name="Percent 2 3 3 5 3 3" xfId="9981"/>
    <cellStyle name="Percent 2 3 3 5 3 3 2" xfId="22384"/>
    <cellStyle name="Percent 2 3 3 5 3 4" xfId="16464"/>
    <cellStyle name="Percent 2 3 3 5 4" xfId="6264"/>
    <cellStyle name="Percent 2 3 3 5 4 2" xfId="12474"/>
    <cellStyle name="Percent 2 3 3 5 4 2 2" xfId="24861"/>
    <cellStyle name="Percent 2 3 3 5 4 3" xfId="18694"/>
    <cellStyle name="Percent 2 3 3 5 5" xfId="9188"/>
    <cellStyle name="Percent 2 3 3 5 5 2" xfId="21599"/>
    <cellStyle name="Percent 2 3 3 5 6" xfId="14148"/>
    <cellStyle name="Percent 2 3 3 5_LNG &amp; LPG rework" xfId="30963"/>
    <cellStyle name="Percent 2 3 3 6" xfId="508"/>
    <cellStyle name="Percent 2 3 3 6 2" xfId="3321"/>
    <cellStyle name="Percent 2 3 3 6 2 2" xfId="7055"/>
    <cellStyle name="Percent 2 3 3 6 2 2 2" xfId="13213"/>
    <cellStyle name="Percent 2 3 3 6 2 2 2 2" xfId="25600"/>
    <cellStyle name="Percent 2 3 3 6 2 2 3" xfId="19480"/>
    <cellStyle name="Percent 2 3 3 6 2 3" xfId="9982"/>
    <cellStyle name="Percent 2 3 3 6 2 3 2" xfId="22385"/>
    <cellStyle name="Percent 2 3 3 6 2 4" xfId="16465"/>
    <cellStyle name="Percent 2 3 3 6 3" xfId="6265"/>
    <cellStyle name="Percent 2 3 3 6 3 2" xfId="10904"/>
    <cellStyle name="Percent 2 3 3 6 3 2 2" xfId="23305"/>
    <cellStyle name="Percent 2 3 3 6 3 3" xfId="18695"/>
    <cellStyle name="Percent 2 3 3 6 4" xfId="9189"/>
    <cellStyle name="Percent 2 3 3 6 4 2" xfId="21600"/>
    <cellStyle name="Percent 2 3 3 6 5" xfId="14239"/>
    <cellStyle name="Percent 2 3 3 6_LNG &amp; LPG rework" xfId="30964"/>
    <cellStyle name="Percent 2 3 3 7" xfId="3322"/>
    <cellStyle name="Percent 2 3 3 7 2" xfId="6266"/>
    <cellStyle name="Percent 2 3 3 7 2 2" xfId="12475"/>
    <cellStyle name="Percent 2 3 3 7 2 2 2" xfId="24862"/>
    <cellStyle name="Percent 2 3 3 7 2 3" xfId="18696"/>
    <cellStyle name="Percent 2 3 3 7 3" xfId="9190"/>
    <cellStyle name="Percent 2 3 3 7 3 2" xfId="21601"/>
    <cellStyle name="Percent 2 3 3 7 4" xfId="16466"/>
    <cellStyle name="Percent 2 3 3 8" xfId="3305"/>
    <cellStyle name="Percent 2 3 3 8 2" xfId="7044"/>
    <cellStyle name="Percent 2 3 3 8 2 2" xfId="13202"/>
    <cellStyle name="Percent 2 3 3 8 2 2 2" xfId="25589"/>
    <cellStyle name="Percent 2 3 3 8 2 3" xfId="19469"/>
    <cellStyle name="Percent 2 3 3 8 3" xfId="9971"/>
    <cellStyle name="Percent 2 3 3 8 3 2" xfId="22374"/>
    <cellStyle name="Percent 2 3 3 8 4" xfId="16449"/>
    <cellStyle name="Percent 2 3 3 9" xfId="6249"/>
    <cellStyle name="Percent 2 3 3 9 2" xfId="12464"/>
    <cellStyle name="Percent 2 3 3 9 2 2" xfId="24851"/>
    <cellStyle name="Percent 2 3 3 9 3" xfId="18679"/>
    <cellStyle name="Percent 2 3 3_LNG &amp; LPG rework" xfId="30951"/>
    <cellStyle name="Percent 2 3 4" xfId="152"/>
    <cellStyle name="Percent 2 3 4 10" xfId="13905"/>
    <cellStyle name="Percent 2 3 4 11" xfId="13548"/>
    <cellStyle name="Percent 2 3 4 2" xfId="243"/>
    <cellStyle name="Percent 2 3 4 2 2" xfId="619"/>
    <cellStyle name="Percent 2 3 4 2 2 2" xfId="3325"/>
    <cellStyle name="Percent 2 3 4 2 2 2 2" xfId="7058"/>
    <cellStyle name="Percent 2 3 4 2 2 2 2 2" xfId="13216"/>
    <cellStyle name="Percent 2 3 4 2 2 2 2 2 2" xfId="25603"/>
    <cellStyle name="Percent 2 3 4 2 2 2 2 3" xfId="19483"/>
    <cellStyle name="Percent 2 3 4 2 2 2 3" xfId="9985"/>
    <cellStyle name="Percent 2 3 4 2 2 2 3 2" xfId="22388"/>
    <cellStyle name="Percent 2 3 4 2 2 2 4" xfId="16469"/>
    <cellStyle name="Percent 2 3 4 2 2 3" xfId="6269"/>
    <cellStyle name="Percent 2 3 4 2 2 3 2" xfId="10662"/>
    <cellStyle name="Percent 2 3 4 2 2 3 2 2" xfId="23063"/>
    <cellStyle name="Percent 2 3 4 2 2 3 3" xfId="18699"/>
    <cellStyle name="Percent 2 3 4 2 2 4" xfId="9193"/>
    <cellStyle name="Percent 2 3 4 2 2 4 2" xfId="21604"/>
    <cellStyle name="Percent 2 3 4 2 2 5" xfId="14349"/>
    <cellStyle name="Percent 2 3 4 2 2 6" xfId="13814"/>
    <cellStyle name="Percent 2 3 4 2 2_LNG &amp; LPG rework" xfId="30967"/>
    <cellStyle name="Percent 2 3 4 2 3" xfId="3326"/>
    <cellStyle name="Percent 2 3 4 2 3 2" xfId="6270"/>
    <cellStyle name="Percent 2 3 4 2 3 2 2" xfId="10458"/>
    <cellStyle name="Percent 2 3 4 2 3 2 2 2" xfId="22859"/>
    <cellStyle name="Percent 2 3 4 2 3 2 3" xfId="18700"/>
    <cellStyle name="Percent 2 3 4 2 3 3" xfId="10851"/>
    <cellStyle name="Percent 2 3 4 2 3 3 2" xfId="23252"/>
    <cellStyle name="Percent 2 3 4 2 3 4" xfId="9194"/>
    <cellStyle name="Percent 2 3 4 2 3 4 2" xfId="21605"/>
    <cellStyle name="Percent 2 3 4 2 3 5" xfId="16470"/>
    <cellStyle name="Percent 2 3 4 2 3_LNG &amp; LPG rework" xfId="30968"/>
    <cellStyle name="Percent 2 3 4 2 4" xfId="3327"/>
    <cellStyle name="Percent 2 3 4 2 4 2" xfId="6271"/>
    <cellStyle name="Percent 2 3 4 2 4 2 2" xfId="12478"/>
    <cellStyle name="Percent 2 3 4 2 4 2 2 2" xfId="24865"/>
    <cellStyle name="Percent 2 3 4 2 4 2 3" xfId="18701"/>
    <cellStyle name="Percent 2 3 4 2 4 3" xfId="9195"/>
    <cellStyle name="Percent 2 3 4 2 4 3 2" xfId="21606"/>
    <cellStyle name="Percent 2 3 4 2 4 4" xfId="16471"/>
    <cellStyle name="Percent 2 3 4 2 5" xfId="3324"/>
    <cellStyle name="Percent 2 3 4 2 5 2" xfId="7057"/>
    <cellStyle name="Percent 2 3 4 2 5 2 2" xfId="13215"/>
    <cellStyle name="Percent 2 3 4 2 5 2 2 2" xfId="25602"/>
    <cellStyle name="Percent 2 3 4 2 5 2 3" xfId="19482"/>
    <cellStyle name="Percent 2 3 4 2 5 3" xfId="9984"/>
    <cellStyle name="Percent 2 3 4 2 5 3 2" xfId="22387"/>
    <cellStyle name="Percent 2 3 4 2 5 4" xfId="16468"/>
    <cellStyle name="Percent 2 3 4 2 6" xfId="6268"/>
    <cellStyle name="Percent 2 3 4 2 6 2" xfId="12477"/>
    <cellStyle name="Percent 2 3 4 2 6 2 2" xfId="24864"/>
    <cellStyle name="Percent 2 3 4 2 6 3" xfId="18698"/>
    <cellStyle name="Percent 2 3 4 2 7" xfId="9192"/>
    <cellStyle name="Percent 2 3 4 2 7 2" xfId="21603"/>
    <cellStyle name="Percent 2 3 4 2 8" xfId="13994"/>
    <cellStyle name="Percent 2 3 4 2 9" xfId="13636"/>
    <cellStyle name="Percent 2 3 4 2_LNG &amp; LPG rework" xfId="30966"/>
    <cellStyle name="Percent 2 3 4 3" xfId="333"/>
    <cellStyle name="Percent 2 3 4 3 2" xfId="707"/>
    <cellStyle name="Percent 2 3 4 3 2 2" xfId="4093"/>
    <cellStyle name="Percent 2 3 4 3 2 2 2" xfId="7157"/>
    <cellStyle name="Percent 2 3 4 3 2 2 2 2" xfId="13315"/>
    <cellStyle name="Percent 2 3 4 3 2 2 2 2 2" xfId="25702"/>
    <cellStyle name="Percent 2 3 4 3 2 2 2 3" xfId="19582"/>
    <cellStyle name="Percent 2 3 4 3 2 2 3" xfId="10084"/>
    <cellStyle name="Percent 2 3 4 3 2 2 3 2" xfId="22487"/>
    <cellStyle name="Percent 2 3 4 3 2 2 4" xfId="16664"/>
    <cellStyle name="Percent 2 3 4 3 2 3" xfId="6468"/>
    <cellStyle name="Percent 2 3 4 3 2 3 2" xfId="12627"/>
    <cellStyle name="Percent 2 3 4 3 2 3 2 2" xfId="25014"/>
    <cellStyle name="Percent 2 3 4 3 2 3 3" xfId="18894"/>
    <cellStyle name="Percent 2 3 4 3 2 4" xfId="9396"/>
    <cellStyle name="Percent 2 3 4 3 2 4 2" xfId="21799"/>
    <cellStyle name="Percent 2 3 4 3 2 5" xfId="14437"/>
    <cellStyle name="Percent 2 3 4 3 3" xfId="3328"/>
    <cellStyle name="Percent 2 3 4 3 3 2" xfId="7059"/>
    <cellStyle name="Percent 2 3 4 3 3 2 2" xfId="13217"/>
    <cellStyle name="Percent 2 3 4 3 3 2 2 2" xfId="25604"/>
    <cellStyle name="Percent 2 3 4 3 3 2 3" xfId="19484"/>
    <cellStyle name="Percent 2 3 4 3 3 3" xfId="9986"/>
    <cellStyle name="Percent 2 3 4 3 3 3 2" xfId="22389"/>
    <cellStyle name="Percent 2 3 4 3 3 4" xfId="16472"/>
    <cellStyle name="Percent 2 3 4 3 4" xfId="6272"/>
    <cellStyle name="Percent 2 3 4 3 4 2" xfId="12479"/>
    <cellStyle name="Percent 2 3 4 3 4 2 2" xfId="24866"/>
    <cellStyle name="Percent 2 3 4 3 4 3" xfId="18702"/>
    <cellStyle name="Percent 2 3 4 3 5" xfId="9196"/>
    <cellStyle name="Percent 2 3 4 3 5 2" xfId="21607"/>
    <cellStyle name="Percent 2 3 4 3 6" xfId="14082"/>
    <cellStyle name="Percent 2 3 4 3 7" xfId="13726"/>
    <cellStyle name="Percent 2 3 4 3_LNG &amp; LPG rework" xfId="30969"/>
    <cellStyle name="Percent 2 3 4 4" xfId="421"/>
    <cellStyle name="Percent 2 3 4 4 2" xfId="795"/>
    <cellStyle name="Percent 2 3 4 4 2 2" xfId="4179"/>
    <cellStyle name="Percent 2 3 4 4 2 2 2" xfId="7239"/>
    <cellStyle name="Percent 2 3 4 4 2 2 2 2" xfId="13397"/>
    <cellStyle name="Percent 2 3 4 4 2 2 2 2 2" xfId="25784"/>
    <cellStyle name="Percent 2 3 4 4 2 2 2 3" xfId="19664"/>
    <cellStyle name="Percent 2 3 4 4 2 2 3" xfId="10166"/>
    <cellStyle name="Percent 2 3 4 4 2 2 3 2" xfId="22569"/>
    <cellStyle name="Percent 2 3 4 4 2 2 4" xfId="16750"/>
    <cellStyle name="Percent 2 3 4 4 2 3" xfId="6554"/>
    <cellStyle name="Percent 2 3 4 4 2 3 2" xfId="12713"/>
    <cellStyle name="Percent 2 3 4 4 2 3 2 2" xfId="25100"/>
    <cellStyle name="Percent 2 3 4 4 2 3 3" xfId="18980"/>
    <cellStyle name="Percent 2 3 4 4 2 4" xfId="9482"/>
    <cellStyle name="Percent 2 3 4 4 2 4 2" xfId="21885"/>
    <cellStyle name="Percent 2 3 4 4 2 5" xfId="14525"/>
    <cellStyle name="Percent 2 3 4 4 3" xfId="3329"/>
    <cellStyle name="Percent 2 3 4 4 3 2" xfId="7060"/>
    <cellStyle name="Percent 2 3 4 4 3 2 2" xfId="13218"/>
    <cellStyle name="Percent 2 3 4 4 3 2 2 2" xfId="25605"/>
    <cellStyle name="Percent 2 3 4 4 3 2 3" xfId="19485"/>
    <cellStyle name="Percent 2 3 4 4 3 3" xfId="9987"/>
    <cellStyle name="Percent 2 3 4 4 3 3 2" xfId="22390"/>
    <cellStyle name="Percent 2 3 4 4 3 4" xfId="16473"/>
    <cellStyle name="Percent 2 3 4 4 4" xfId="6273"/>
    <cellStyle name="Percent 2 3 4 4 4 2" xfId="12480"/>
    <cellStyle name="Percent 2 3 4 4 4 2 2" xfId="24867"/>
    <cellStyle name="Percent 2 3 4 4 4 3" xfId="18703"/>
    <cellStyle name="Percent 2 3 4 4 5" xfId="9197"/>
    <cellStyle name="Percent 2 3 4 4 5 2" xfId="21608"/>
    <cellStyle name="Percent 2 3 4 4 6" xfId="14170"/>
    <cellStyle name="Percent 2 3 4 4_LNG &amp; LPG rework" xfId="30970"/>
    <cellStyle name="Percent 2 3 4 5" xfId="530"/>
    <cellStyle name="Percent 2 3 4 5 2" xfId="3330"/>
    <cellStyle name="Percent 2 3 4 5 2 2" xfId="7061"/>
    <cellStyle name="Percent 2 3 4 5 2 2 2" xfId="13219"/>
    <cellStyle name="Percent 2 3 4 5 2 2 2 2" xfId="25606"/>
    <cellStyle name="Percent 2 3 4 5 2 2 3" xfId="19486"/>
    <cellStyle name="Percent 2 3 4 5 2 3" xfId="9988"/>
    <cellStyle name="Percent 2 3 4 5 2 3 2" xfId="22391"/>
    <cellStyle name="Percent 2 3 4 5 2 4" xfId="16474"/>
    <cellStyle name="Percent 2 3 4 5 3" xfId="6274"/>
    <cellStyle name="Percent 2 3 4 5 3 2" xfId="10926"/>
    <cellStyle name="Percent 2 3 4 5 3 2 2" xfId="23327"/>
    <cellStyle name="Percent 2 3 4 5 3 3" xfId="18704"/>
    <cellStyle name="Percent 2 3 4 5 4" xfId="9198"/>
    <cellStyle name="Percent 2 3 4 5 4 2" xfId="21609"/>
    <cellStyle name="Percent 2 3 4 5 5" xfId="14261"/>
    <cellStyle name="Percent 2 3 4 5_LNG &amp; LPG rework" xfId="30971"/>
    <cellStyle name="Percent 2 3 4 6" xfId="3331"/>
    <cellStyle name="Percent 2 3 4 6 2" xfId="6275"/>
    <cellStyle name="Percent 2 3 4 6 2 2" xfId="12481"/>
    <cellStyle name="Percent 2 3 4 6 2 2 2" xfId="24868"/>
    <cellStyle name="Percent 2 3 4 6 2 3" xfId="18705"/>
    <cellStyle name="Percent 2 3 4 6 3" xfId="9199"/>
    <cellStyle name="Percent 2 3 4 6 3 2" xfId="21610"/>
    <cellStyle name="Percent 2 3 4 6 4" xfId="16475"/>
    <cellStyle name="Percent 2 3 4 7" xfId="3323"/>
    <cellStyle name="Percent 2 3 4 7 2" xfId="7056"/>
    <cellStyle name="Percent 2 3 4 7 2 2" xfId="13214"/>
    <cellStyle name="Percent 2 3 4 7 2 2 2" xfId="25601"/>
    <cellStyle name="Percent 2 3 4 7 2 3" xfId="19481"/>
    <cellStyle name="Percent 2 3 4 7 3" xfId="9983"/>
    <cellStyle name="Percent 2 3 4 7 3 2" xfId="22386"/>
    <cellStyle name="Percent 2 3 4 7 4" xfId="16467"/>
    <cellStyle name="Percent 2 3 4 8" xfId="6267"/>
    <cellStyle name="Percent 2 3 4 8 2" xfId="12476"/>
    <cellStyle name="Percent 2 3 4 8 2 2" xfId="24863"/>
    <cellStyle name="Percent 2 3 4 8 3" xfId="18697"/>
    <cellStyle name="Percent 2 3 4 9" xfId="9191"/>
    <cellStyle name="Percent 2 3 4 9 2" xfId="21602"/>
    <cellStyle name="Percent 2 3 4_LNG &amp; LPG rework" xfId="30965"/>
    <cellStyle name="Percent 2 3 5" xfId="199"/>
    <cellStyle name="Percent 2 3 5 2" xfId="575"/>
    <cellStyle name="Percent 2 3 5 2 2" xfId="3333"/>
    <cellStyle name="Percent 2 3 5 2 2 2" xfId="7063"/>
    <cellStyle name="Percent 2 3 5 2 2 2 2" xfId="13221"/>
    <cellStyle name="Percent 2 3 5 2 2 2 2 2" xfId="25608"/>
    <cellStyle name="Percent 2 3 5 2 2 2 3" xfId="19488"/>
    <cellStyle name="Percent 2 3 5 2 2 3" xfId="9990"/>
    <cellStyle name="Percent 2 3 5 2 2 3 2" xfId="22393"/>
    <cellStyle name="Percent 2 3 5 2 2 4" xfId="16477"/>
    <cellStyle name="Percent 2 3 5 2 3" xfId="6277"/>
    <cellStyle name="Percent 2 3 5 2 3 2" xfId="10663"/>
    <cellStyle name="Percent 2 3 5 2 3 2 2" xfId="23064"/>
    <cellStyle name="Percent 2 3 5 2 3 3" xfId="18707"/>
    <cellStyle name="Percent 2 3 5 2 4" xfId="9201"/>
    <cellStyle name="Percent 2 3 5 2 4 2" xfId="21612"/>
    <cellStyle name="Percent 2 3 5 2 5" xfId="14305"/>
    <cellStyle name="Percent 2 3 5 2 6" xfId="13770"/>
    <cellStyle name="Percent 2 3 5 2_LNG &amp; LPG rework" xfId="30973"/>
    <cellStyle name="Percent 2 3 5 3" xfId="3334"/>
    <cellStyle name="Percent 2 3 5 3 2" xfId="6278"/>
    <cellStyle name="Percent 2 3 5 3 2 2" xfId="10459"/>
    <cellStyle name="Percent 2 3 5 3 2 2 2" xfId="22860"/>
    <cellStyle name="Percent 2 3 5 3 2 3" xfId="18708"/>
    <cellStyle name="Percent 2 3 5 3 3" xfId="10852"/>
    <cellStyle name="Percent 2 3 5 3 3 2" xfId="23253"/>
    <cellStyle name="Percent 2 3 5 3 4" xfId="9202"/>
    <cellStyle name="Percent 2 3 5 3 4 2" xfId="21613"/>
    <cellStyle name="Percent 2 3 5 3 5" xfId="16478"/>
    <cellStyle name="Percent 2 3 5 3_LNG &amp; LPG rework" xfId="30974"/>
    <cellStyle name="Percent 2 3 5 4" xfId="3335"/>
    <cellStyle name="Percent 2 3 5 4 2" xfId="6279"/>
    <cellStyle name="Percent 2 3 5 4 2 2" xfId="12483"/>
    <cellStyle name="Percent 2 3 5 4 2 2 2" xfId="24870"/>
    <cellStyle name="Percent 2 3 5 4 2 3" xfId="18709"/>
    <cellStyle name="Percent 2 3 5 4 3" xfId="9203"/>
    <cellStyle name="Percent 2 3 5 4 3 2" xfId="21614"/>
    <cellStyle name="Percent 2 3 5 4 4" xfId="16479"/>
    <cellStyle name="Percent 2 3 5 5" xfId="3332"/>
    <cellStyle name="Percent 2 3 5 5 2" xfId="7062"/>
    <cellStyle name="Percent 2 3 5 5 2 2" xfId="13220"/>
    <cellStyle name="Percent 2 3 5 5 2 2 2" xfId="25607"/>
    <cellStyle name="Percent 2 3 5 5 2 3" xfId="19487"/>
    <cellStyle name="Percent 2 3 5 5 3" xfId="9989"/>
    <cellStyle name="Percent 2 3 5 5 3 2" xfId="22392"/>
    <cellStyle name="Percent 2 3 5 5 4" xfId="16476"/>
    <cellStyle name="Percent 2 3 5 6" xfId="6276"/>
    <cellStyle name="Percent 2 3 5 6 2" xfId="12482"/>
    <cellStyle name="Percent 2 3 5 6 2 2" xfId="24869"/>
    <cellStyle name="Percent 2 3 5 6 3" xfId="18706"/>
    <cellStyle name="Percent 2 3 5 7" xfId="9200"/>
    <cellStyle name="Percent 2 3 5 7 2" xfId="21611"/>
    <cellStyle name="Percent 2 3 5 8" xfId="13950"/>
    <cellStyle name="Percent 2 3 5 9" xfId="13592"/>
    <cellStyle name="Percent 2 3 5_LNG &amp; LPG rework" xfId="30972"/>
    <cellStyle name="Percent 2 3 6" xfId="289"/>
    <cellStyle name="Percent 2 3 6 2" xfId="663"/>
    <cellStyle name="Percent 2 3 6 2 2" xfId="4056"/>
    <cellStyle name="Percent 2 3 6 2 2 2" xfId="7123"/>
    <cellStyle name="Percent 2 3 6 2 2 2 2" xfId="13281"/>
    <cellStyle name="Percent 2 3 6 2 2 2 2 2" xfId="25668"/>
    <cellStyle name="Percent 2 3 6 2 2 2 3" xfId="19548"/>
    <cellStyle name="Percent 2 3 6 2 2 3" xfId="10050"/>
    <cellStyle name="Percent 2 3 6 2 2 3 2" xfId="22453"/>
    <cellStyle name="Percent 2 3 6 2 2 4" xfId="16627"/>
    <cellStyle name="Percent 2 3 6 2 3" xfId="6431"/>
    <cellStyle name="Percent 2 3 6 2 3 2" xfId="12590"/>
    <cellStyle name="Percent 2 3 6 2 3 2 2" xfId="24977"/>
    <cellStyle name="Percent 2 3 6 2 3 3" xfId="18857"/>
    <cellStyle name="Percent 2 3 6 2 4" xfId="9359"/>
    <cellStyle name="Percent 2 3 6 2 4 2" xfId="21762"/>
    <cellStyle name="Percent 2 3 6 2 5" xfId="14393"/>
    <cellStyle name="Percent 2 3 6 3" xfId="3336"/>
    <cellStyle name="Percent 2 3 6 3 2" xfId="7064"/>
    <cellStyle name="Percent 2 3 6 3 2 2" xfId="13222"/>
    <cellStyle name="Percent 2 3 6 3 2 2 2" xfId="25609"/>
    <cellStyle name="Percent 2 3 6 3 2 3" xfId="19489"/>
    <cellStyle name="Percent 2 3 6 3 3" xfId="9991"/>
    <cellStyle name="Percent 2 3 6 3 3 2" xfId="22394"/>
    <cellStyle name="Percent 2 3 6 3 4" xfId="16480"/>
    <cellStyle name="Percent 2 3 6 4" xfId="6280"/>
    <cellStyle name="Percent 2 3 6 4 2" xfId="12484"/>
    <cellStyle name="Percent 2 3 6 4 2 2" xfId="24871"/>
    <cellStyle name="Percent 2 3 6 4 3" xfId="18710"/>
    <cellStyle name="Percent 2 3 6 5" xfId="9204"/>
    <cellStyle name="Percent 2 3 6 5 2" xfId="21615"/>
    <cellStyle name="Percent 2 3 6 6" xfId="14038"/>
    <cellStyle name="Percent 2 3 6 7" xfId="13682"/>
    <cellStyle name="Percent 2 3 6_LNG &amp; LPG rework" xfId="30975"/>
    <cellStyle name="Percent 2 3 7" xfId="377"/>
    <cellStyle name="Percent 2 3 7 2" xfId="751"/>
    <cellStyle name="Percent 2 3 7 2 2" xfId="4136"/>
    <cellStyle name="Percent 2 3 7 2 2 2" xfId="7200"/>
    <cellStyle name="Percent 2 3 7 2 2 2 2" xfId="13358"/>
    <cellStyle name="Percent 2 3 7 2 2 2 2 2" xfId="25745"/>
    <cellStyle name="Percent 2 3 7 2 2 2 3" xfId="19625"/>
    <cellStyle name="Percent 2 3 7 2 2 3" xfId="10127"/>
    <cellStyle name="Percent 2 3 7 2 2 3 2" xfId="22530"/>
    <cellStyle name="Percent 2 3 7 2 2 4" xfId="16707"/>
    <cellStyle name="Percent 2 3 7 2 3" xfId="6511"/>
    <cellStyle name="Percent 2 3 7 2 3 2" xfId="12670"/>
    <cellStyle name="Percent 2 3 7 2 3 2 2" xfId="25057"/>
    <cellStyle name="Percent 2 3 7 2 3 3" xfId="18937"/>
    <cellStyle name="Percent 2 3 7 2 4" xfId="9439"/>
    <cellStyle name="Percent 2 3 7 2 4 2" xfId="21842"/>
    <cellStyle name="Percent 2 3 7 2 5" xfId="14481"/>
    <cellStyle name="Percent 2 3 7 3" xfId="3337"/>
    <cellStyle name="Percent 2 3 7 3 2" xfId="7065"/>
    <cellStyle name="Percent 2 3 7 3 2 2" xfId="13223"/>
    <cellStyle name="Percent 2 3 7 3 2 2 2" xfId="25610"/>
    <cellStyle name="Percent 2 3 7 3 2 3" xfId="19490"/>
    <cellStyle name="Percent 2 3 7 3 3" xfId="9992"/>
    <cellStyle name="Percent 2 3 7 3 3 2" xfId="22395"/>
    <cellStyle name="Percent 2 3 7 3 4" xfId="16481"/>
    <cellStyle name="Percent 2 3 7 4" xfId="6281"/>
    <cellStyle name="Percent 2 3 7 4 2" xfId="12485"/>
    <cellStyle name="Percent 2 3 7 4 2 2" xfId="24872"/>
    <cellStyle name="Percent 2 3 7 4 3" xfId="18711"/>
    <cellStyle name="Percent 2 3 7 5" xfId="9205"/>
    <cellStyle name="Percent 2 3 7 5 2" xfId="21616"/>
    <cellStyle name="Percent 2 3 7 6" xfId="14126"/>
    <cellStyle name="Percent 2 3 7_LNG &amp; LPG rework" xfId="30976"/>
    <cellStyle name="Percent 2 3 8" xfId="486"/>
    <cellStyle name="Percent 2 3 8 2" xfId="3338"/>
    <cellStyle name="Percent 2 3 8 2 2" xfId="7066"/>
    <cellStyle name="Percent 2 3 8 2 2 2" xfId="13224"/>
    <cellStyle name="Percent 2 3 8 2 2 2 2" xfId="25611"/>
    <cellStyle name="Percent 2 3 8 2 2 3" xfId="19491"/>
    <cellStyle name="Percent 2 3 8 2 3" xfId="9993"/>
    <cellStyle name="Percent 2 3 8 2 3 2" xfId="22396"/>
    <cellStyle name="Percent 2 3 8 2 4" xfId="16482"/>
    <cellStyle name="Percent 2 3 8 3" xfId="6282"/>
    <cellStyle name="Percent 2 3 8 3 2" xfId="10887"/>
    <cellStyle name="Percent 2 3 8 3 2 2" xfId="23288"/>
    <cellStyle name="Percent 2 3 8 3 3" xfId="18712"/>
    <cellStyle name="Percent 2 3 8 4" xfId="9206"/>
    <cellStyle name="Percent 2 3 8 4 2" xfId="21617"/>
    <cellStyle name="Percent 2 3 8 5" xfId="14217"/>
    <cellStyle name="Percent 2 3 8_LNG &amp; LPG rework" xfId="30977"/>
    <cellStyle name="Percent 2 3 9" xfId="3339"/>
    <cellStyle name="Percent 2 3 9 2" xfId="6283"/>
    <cellStyle name="Percent 2 3 9 2 2" xfId="12486"/>
    <cellStyle name="Percent 2 3 9 2 2 2" xfId="24873"/>
    <cellStyle name="Percent 2 3 9 2 3" xfId="18713"/>
    <cellStyle name="Percent 2 3 9 3" xfId="9207"/>
    <cellStyle name="Percent 2 3 9 3 2" xfId="21618"/>
    <cellStyle name="Percent 2 3 9 4" xfId="16483"/>
    <cellStyle name="Percent 2 3_LNG &amp; LPG rework" xfId="30922"/>
    <cellStyle name="Percent 2 4" xfId="113"/>
    <cellStyle name="Percent 2 4 10" xfId="1059"/>
    <cellStyle name="Percent 2 4 10 2" xfId="6645"/>
    <cellStyle name="Percent 2 4 10 2 2" xfId="12804"/>
    <cellStyle name="Percent 2 4 10 2 2 2" xfId="25191"/>
    <cellStyle name="Percent 2 4 10 2 3" xfId="19071"/>
    <cellStyle name="Percent 2 4 10 3" xfId="9573"/>
    <cellStyle name="Percent 2 4 10 3 2" xfId="21976"/>
    <cellStyle name="Percent 2 4 10 4" xfId="14647"/>
    <cellStyle name="Percent 2 4 11" xfId="4439"/>
    <cellStyle name="Percent 2 4 11 2" xfId="11045"/>
    <cellStyle name="Percent 2 4 11 2 2" xfId="23433"/>
    <cellStyle name="Percent 2 4 11 3" xfId="16876"/>
    <cellStyle name="Percent 2 4 12" xfId="7364"/>
    <cellStyle name="Percent 2 4 12 2" xfId="19782"/>
    <cellStyle name="Percent 2 4 13" xfId="13866"/>
    <cellStyle name="Percent 2 4 14" xfId="13509"/>
    <cellStyle name="Percent 2 4 2" xfId="126"/>
    <cellStyle name="Percent 2 4 2 10" xfId="6284"/>
    <cellStyle name="Percent 2 4 2 10 2" xfId="12487"/>
    <cellStyle name="Percent 2 4 2 10 2 2" xfId="24874"/>
    <cellStyle name="Percent 2 4 2 10 3" xfId="18714"/>
    <cellStyle name="Percent 2 4 2 11" xfId="9208"/>
    <cellStyle name="Percent 2 4 2 11 2" xfId="21619"/>
    <cellStyle name="Percent 2 4 2 12" xfId="13879"/>
    <cellStyle name="Percent 2 4 2 13" xfId="13522"/>
    <cellStyle name="Percent 2 4 2 2" xfId="148"/>
    <cellStyle name="Percent 2 4 2 2 10" xfId="9209"/>
    <cellStyle name="Percent 2 4 2 2 10 2" xfId="21620"/>
    <cellStyle name="Percent 2 4 2 2 11" xfId="13901"/>
    <cellStyle name="Percent 2 4 2 2 12" xfId="13544"/>
    <cellStyle name="Percent 2 4 2 2 2" xfId="192"/>
    <cellStyle name="Percent 2 4 2 2 2 10" xfId="13945"/>
    <cellStyle name="Percent 2 4 2 2 2 11" xfId="13588"/>
    <cellStyle name="Percent 2 4 2 2 2 2" xfId="283"/>
    <cellStyle name="Percent 2 4 2 2 2 2 2" xfId="659"/>
    <cellStyle name="Percent 2 4 2 2 2 2 2 2" xfId="3344"/>
    <cellStyle name="Percent 2 4 2 2 2 2 2 2 2" xfId="7071"/>
    <cellStyle name="Percent 2 4 2 2 2 2 2 2 2 2" xfId="13229"/>
    <cellStyle name="Percent 2 4 2 2 2 2 2 2 2 2 2" xfId="25616"/>
    <cellStyle name="Percent 2 4 2 2 2 2 2 2 2 3" xfId="19496"/>
    <cellStyle name="Percent 2 4 2 2 2 2 2 2 3" xfId="9998"/>
    <cellStyle name="Percent 2 4 2 2 2 2 2 2 3 2" xfId="22401"/>
    <cellStyle name="Percent 2 4 2 2 2 2 2 2 4" xfId="16488"/>
    <cellStyle name="Percent 2 4 2 2 2 2 2 3" xfId="6288"/>
    <cellStyle name="Percent 2 4 2 2 2 2 2 3 2" xfId="10664"/>
    <cellStyle name="Percent 2 4 2 2 2 2 2 3 2 2" xfId="23065"/>
    <cellStyle name="Percent 2 4 2 2 2 2 2 3 3" xfId="18718"/>
    <cellStyle name="Percent 2 4 2 2 2 2 2 4" xfId="9212"/>
    <cellStyle name="Percent 2 4 2 2 2 2 2 4 2" xfId="21623"/>
    <cellStyle name="Percent 2 4 2 2 2 2 2 5" xfId="14389"/>
    <cellStyle name="Percent 2 4 2 2 2 2 2 6" xfId="13854"/>
    <cellStyle name="Percent 2 4 2 2 2 2 2_LNG &amp; LPG rework" xfId="30983"/>
    <cellStyle name="Percent 2 4 2 2 2 2 3" xfId="3345"/>
    <cellStyle name="Percent 2 4 2 2 2 2 3 2" xfId="6289"/>
    <cellStyle name="Percent 2 4 2 2 2 2 3 2 2" xfId="10460"/>
    <cellStyle name="Percent 2 4 2 2 2 2 3 2 2 2" xfId="22861"/>
    <cellStyle name="Percent 2 4 2 2 2 2 3 2 3" xfId="18719"/>
    <cellStyle name="Percent 2 4 2 2 2 2 3 3" xfId="10853"/>
    <cellStyle name="Percent 2 4 2 2 2 2 3 3 2" xfId="23254"/>
    <cellStyle name="Percent 2 4 2 2 2 2 3 4" xfId="9213"/>
    <cellStyle name="Percent 2 4 2 2 2 2 3 4 2" xfId="21624"/>
    <cellStyle name="Percent 2 4 2 2 2 2 3 5" xfId="16489"/>
    <cellStyle name="Percent 2 4 2 2 2 2 3_LNG &amp; LPG rework" xfId="30984"/>
    <cellStyle name="Percent 2 4 2 2 2 2 4" xfId="3346"/>
    <cellStyle name="Percent 2 4 2 2 2 2 4 2" xfId="6290"/>
    <cellStyle name="Percent 2 4 2 2 2 2 4 2 2" xfId="12491"/>
    <cellStyle name="Percent 2 4 2 2 2 2 4 2 2 2" xfId="24878"/>
    <cellStyle name="Percent 2 4 2 2 2 2 4 2 3" xfId="18720"/>
    <cellStyle name="Percent 2 4 2 2 2 2 4 3" xfId="9214"/>
    <cellStyle name="Percent 2 4 2 2 2 2 4 3 2" xfId="21625"/>
    <cellStyle name="Percent 2 4 2 2 2 2 4 4" xfId="16490"/>
    <cellStyle name="Percent 2 4 2 2 2 2 5" xfId="3343"/>
    <cellStyle name="Percent 2 4 2 2 2 2 5 2" xfId="7070"/>
    <cellStyle name="Percent 2 4 2 2 2 2 5 2 2" xfId="13228"/>
    <cellStyle name="Percent 2 4 2 2 2 2 5 2 2 2" xfId="25615"/>
    <cellStyle name="Percent 2 4 2 2 2 2 5 2 3" xfId="19495"/>
    <cellStyle name="Percent 2 4 2 2 2 2 5 3" xfId="9997"/>
    <cellStyle name="Percent 2 4 2 2 2 2 5 3 2" xfId="22400"/>
    <cellStyle name="Percent 2 4 2 2 2 2 5 4" xfId="16487"/>
    <cellStyle name="Percent 2 4 2 2 2 2 6" xfId="6287"/>
    <cellStyle name="Percent 2 4 2 2 2 2 6 2" xfId="12490"/>
    <cellStyle name="Percent 2 4 2 2 2 2 6 2 2" xfId="24877"/>
    <cellStyle name="Percent 2 4 2 2 2 2 6 3" xfId="18717"/>
    <cellStyle name="Percent 2 4 2 2 2 2 7" xfId="9211"/>
    <cellStyle name="Percent 2 4 2 2 2 2 7 2" xfId="21622"/>
    <cellStyle name="Percent 2 4 2 2 2 2 8" xfId="14034"/>
    <cellStyle name="Percent 2 4 2 2 2 2 9" xfId="13676"/>
    <cellStyle name="Percent 2 4 2 2 2 2_LNG &amp; LPG rework" xfId="30982"/>
    <cellStyle name="Percent 2 4 2 2 2 3" xfId="373"/>
    <cellStyle name="Percent 2 4 2 2 2 3 2" xfId="747"/>
    <cellStyle name="Percent 2 4 2 2 2 3 2 2" xfId="4133"/>
    <cellStyle name="Percent 2 4 2 2 2 3 2 2 2" xfId="7197"/>
    <cellStyle name="Percent 2 4 2 2 2 3 2 2 2 2" xfId="13355"/>
    <cellStyle name="Percent 2 4 2 2 2 3 2 2 2 2 2" xfId="25742"/>
    <cellStyle name="Percent 2 4 2 2 2 3 2 2 2 3" xfId="19622"/>
    <cellStyle name="Percent 2 4 2 2 2 3 2 2 3" xfId="10124"/>
    <cellStyle name="Percent 2 4 2 2 2 3 2 2 3 2" xfId="22527"/>
    <cellStyle name="Percent 2 4 2 2 2 3 2 2 4" xfId="16704"/>
    <cellStyle name="Percent 2 4 2 2 2 3 2 3" xfId="6508"/>
    <cellStyle name="Percent 2 4 2 2 2 3 2 3 2" xfId="12667"/>
    <cellStyle name="Percent 2 4 2 2 2 3 2 3 2 2" xfId="25054"/>
    <cellStyle name="Percent 2 4 2 2 2 3 2 3 3" xfId="18934"/>
    <cellStyle name="Percent 2 4 2 2 2 3 2 4" xfId="9436"/>
    <cellStyle name="Percent 2 4 2 2 2 3 2 4 2" xfId="21839"/>
    <cellStyle name="Percent 2 4 2 2 2 3 2 5" xfId="14477"/>
    <cellStyle name="Percent 2 4 2 2 2 3 3" xfId="3347"/>
    <cellStyle name="Percent 2 4 2 2 2 3 3 2" xfId="7072"/>
    <cellStyle name="Percent 2 4 2 2 2 3 3 2 2" xfId="13230"/>
    <cellStyle name="Percent 2 4 2 2 2 3 3 2 2 2" xfId="25617"/>
    <cellStyle name="Percent 2 4 2 2 2 3 3 2 3" xfId="19497"/>
    <cellStyle name="Percent 2 4 2 2 2 3 3 3" xfId="9999"/>
    <cellStyle name="Percent 2 4 2 2 2 3 3 3 2" xfId="22402"/>
    <cellStyle name="Percent 2 4 2 2 2 3 3 4" xfId="16491"/>
    <cellStyle name="Percent 2 4 2 2 2 3 4" xfId="6291"/>
    <cellStyle name="Percent 2 4 2 2 2 3 4 2" xfId="12492"/>
    <cellStyle name="Percent 2 4 2 2 2 3 4 2 2" xfId="24879"/>
    <cellStyle name="Percent 2 4 2 2 2 3 4 3" xfId="18721"/>
    <cellStyle name="Percent 2 4 2 2 2 3 5" xfId="9215"/>
    <cellStyle name="Percent 2 4 2 2 2 3 5 2" xfId="21626"/>
    <cellStyle name="Percent 2 4 2 2 2 3 6" xfId="14122"/>
    <cellStyle name="Percent 2 4 2 2 2 3 7" xfId="13766"/>
    <cellStyle name="Percent 2 4 2 2 2 3_LNG &amp; LPG rework" xfId="30985"/>
    <cellStyle name="Percent 2 4 2 2 2 4" xfId="461"/>
    <cellStyle name="Percent 2 4 2 2 2 4 2" xfId="835"/>
    <cellStyle name="Percent 2 4 2 2 2 4 2 2" xfId="4219"/>
    <cellStyle name="Percent 2 4 2 2 2 4 2 2 2" xfId="7279"/>
    <cellStyle name="Percent 2 4 2 2 2 4 2 2 2 2" xfId="13437"/>
    <cellStyle name="Percent 2 4 2 2 2 4 2 2 2 2 2" xfId="25824"/>
    <cellStyle name="Percent 2 4 2 2 2 4 2 2 2 3" xfId="19704"/>
    <cellStyle name="Percent 2 4 2 2 2 4 2 2 3" xfId="10206"/>
    <cellStyle name="Percent 2 4 2 2 2 4 2 2 3 2" xfId="22609"/>
    <cellStyle name="Percent 2 4 2 2 2 4 2 2 4" xfId="16790"/>
    <cellStyle name="Percent 2 4 2 2 2 4 2 3" xfId="6594"/>
    <cellStyle name="Percent 2 4 2 2 2 4 2 3 2" xfId="12753"/>
    <cellStyle name="Percent 2 4 2 2 2 4 2 3 2 2" xfId="25140"/>
    <cellStyle name="Percent 2 4 2 2 2 4 2 3 3" xfId="19020"/>
    <cellStyle name="Percent 2 4 2 2 2 4 2 4" xfId="9522"/>
    <cellStyle name="Percent 2 4 2 2 2 4 2 4 2" xfId="21925"/>
    <cellStyle name="Percent 2 4 2 2 2 4 2 5" xfId="14565"/>
    <cellStyle name="Percent 2 4 2 2 2 4 3" xfId="3348"/>
    <cellStyle name="Percent 2 4 2 2 2 4 3 2" xfId="7073"/>
    <cellStyle name="Percent 2 4 2 2 2 4 3 2 2" xfId="13231"/>
    <cellStyle name="Percent 2 4 2 2 2 4 3 2 2 2" xfId="25618"/>
    <cellStyle name="Percent 2 4 2 2 2 4 3 2 3" xfId="19498"/>
    <cellStyle name="Percent 2 4 2 2 2 4 3 3" xfId="10000"/>
    <cellStyle name="Percent 2 4 2 2 2 4 3 3 2" xfId="22403"/>
    <cellStyle name="Percent 2 4 2 2 2 4 3 4" xfId="16492"/>
    <cellStyle name="Percent 2 4 2 2 2 4 4" xfId="6292"/>
    <cellStyle name="Percent 2 4 2 2 2 4 4 2" xfId="12493"/>
    <cellStyle name="Percent 2 4 2 2 2 4 4 2 2" xfId="24880"/>
    <cellStyle name="Percent 2 4 2 2 2 4 4 3" xfId="18722"/>
    <cellStyle name="Percent 2 4 2 2 2 4 5" xfId="9216"/>
    <cellStyle name="Percent 2 4 2 2 2 4 5 2" xfId="21627"/>
    <cellStyle name="Percent 2 4 2 2 2 4 6" xfId="14210"/>
    <cellStyle name="Percent 2 4 2 2 2 4_LNG &amp; LPG rework" xfId="30986"/>
    <cellStyle name="Percent 2 4 2 2 2 5" xfId="570"/>
    <cellStyle name="Percent 2 4 2 2 2 5 2" xfId="3349"/>
    <cellStyle name="Percent 2 4 2 2 2 5 2 2" xfId="7074"/>
    <cellStyle name="Percent 2 4 2 2 2 5 2 2 2" xfId="13232"/>
    <cellStyle name="Percent 2 4 2 2 2 5 2 2 2 2" xfId="25619"/>
    <cellStyle name="Percent 2 4 2 2 2 5 2 2 3" xfId="19499"/>
    <cellStyle name="Percent 2 4 2 2 2 5 2 3" xfId="10001"/>
    <cellStyle name="Percent 2 4 2 2 2 5 2 3 2" xfId="22404"/>
    <cellStyle name="Percent 2 4 2 2 2 5 2 4" xfId="16493"/>
    <cellStyle name="Percent 2 4 2 2 2 5 3" xfId="6293"/>
    <cellStyle name="Percent 2 4 2 2 2 5 3 2" xfId="10966"/>
    <cellStyle name="Percent 2 4 2 2 2 5 3 2 2" xfId="23367"/>
    <cellStyle name="Percent 2 4 2 2 2 5 3 3" xfId="18723"/>
    <cellStyle name="Percent 2 4 2 2 2 5 4" xfId="9217"/>
    <cellStyle name="Percent 2 4 2 2 2 5 4 2" xfId="21628"/>
    <cellStyle name="Percent 2 4 2 2 2 5 5" xfId="14301"/>
    <cellStyle name="Percent 2 4 2 2 2 5_LNG &amp; LPG rework" xfId="30987"/>
    <cellStyle name="Percent 2 4 2 2 2 6" xfId="3350"/>
    <cellStyle name="Percent 2 4 2 2 2 6 2" xfId="6294"/>
    <cellStyle name="Percent 2 4 2 2 2 6 2 2" xfId="12494"/>
    <cellStyle name="Percent 2 4 2 2 2 6 2 2 2" xfId="24881"/>
    <cellStyle name="Percent 2 4 2 2 2 6 2 3" xfId="18724"/>
    <cellStyle name="Percent 2 4 2 2 2 6 3" xfId="9218"/>
    <cellStyle name="Percent 2 4 2 2 2 6 3 2" xfId="21629"/>
    <cellStyle name="Percent 2 4 2 2 2 6 4" xfId="16494"/>
    <cellStyle name="Percent 2 4 2 2 2 7" xfId="3342"/>
    <cellStyle name="Percent 2 4 2 2 2 7 2" xfId="7069"/>
    <cellStyle name="Percent 2 4 2 2 2 7 2 2" xfId="13227"/>
    <cellStyle name="Percent 2 4 2 2 2 7 2 2 2" xfId="25614"/>
    <cellStyle name="Percent 2 4 2 2 2 7 2 3" xfId="19494"/>
    <cellStyle name="Percent 2 4 2 2 2 7 3" xfId="9996"/>
    <cellStyle name="Percent 2 4 2 2 2 7 3 2" xfId="22399"/>
    <cellStyle name="Percent 2 4 2 2 2 7 4" xfId="16486"/>
    <cellStyle name="Percent 2 4 2 2 2 8" xfId="6286"/>
    <cellStyle name="Percent 2 4 2 2 2 8 2" xfId="12489"/>
    <cellStyle name="Percent 2 4 2 2 2 8 2 2" xfId="24876"/>
    <cellStyle name="Percent 2 4 2 2 2 8 3" xfId="18716"/>
    <cellStyle name="Percent 2 4 2 2 2 9" xfId="9210"/>
    <cellStyle name="Percent 2 4 2 2 2 9 2" xfId="21621"/>
    <cellStyle name="Percent 2 4 2 2 2_LNG &amp; LPG rework" xfId="30981"/>
    <cellStyle name="Percent 2 4 2 2 3" xfId="239"/>
    <cellStyle name="Percent 2 4 2 2 3 2" xfId="615"/>
    <cellStyle name="Percent 2 4 2 2 3 2 2" xfId="3352"/>
    <cellStyle name="Percent 2 4 2 2 3 2 2 2" xfId="7076"/>
    <cellStyle name="Percent 2 4 2 2 3 2 2 2 2" xfId="13234"/>
    <cellStyle name="Percent 2 4 2 2 3 2 2 2 2 2" xfId="25621"/>
    <cellStyle name="Percent 2 4 2 2 3 2 2 2 3" xfId="19501"/>
    <cellStyle name="Percent 2 4 2 2 3 2 2 3" xfId="10003"/>
    <cellStyle name="Percent 2 4 2 2 3 2 2 3 2" xfId="22406"/>
    <cellStyle name="Percent 2 4 2 2 3 2 2 4" xfId="16496"/>
    <cellStyle name="Percent 2 4 2 2 3 2 3" xfId="6296"/>
    <cellStyle name="Percent 2 4 2 2 3 2 3 2" xfId="10665"/>
    <cellStyle name="Percent 2 4 2 2 3 2 3 2 2" xfId="23066"/>
    <cellStyle name="Percent 2 4 2 2 3 2 3 3" xfId="18726"/>
    <cellStyle name="Percent 2 4 2 2 3 2 4" xfId="9220"/>
    <cellStyle name="Percent 2 4 2 2 3 2 4 2" xfId="21631"/>
    <cellStyle name="Percent 2 4 2 2 3 2 5" xfId="14345"/>
    <cellStyle name="Percent 2 4 2 2 3 2 6" xfId="13810"/>
    <cellStyle name="Percent 2 4 2 2 3 2_LNG &amp; LPG rework" xfId="30989"/>
    <cellStyle name="Percent 2 4 2 2 3 3" xfId="3353"/>
    <cellStyle name="Percent 2 4 2 2 3 3 2" xfId="6297"/>
    <cellStyle name="Percent 2 4 2 2 3 3 2 2" xfId="10461"/>
    <cellStyle name="Percent 2 4 2 2 3 3 2 2 2" xfId="22862"/>
    <cellStyle name="Percent 2 4 2 2 3 3 2 3" xfId="18727"/>
    <cellStyle name="Percent 2 4 2 2 3 3 3" xfId="10854"/>
    <cellStyle name="Percent 2 4 2 2 3 3 3 2" xfId="23255"/>
    <cellStyle name="Percent 2 4 2 2 3 3 4" xfId="9221"/>
    <cellStyle name="Percent 2 4 2 2 3 3 4 2" xfId="21632"/>
    <cellStyle name="Percent 2 4 2 2 3 3 5" xfId="16497"/>
    <cellStyle name="Percent 2 4 2 2 3 3_LNG &amp; LPG rework" xfId="30990"/>
    <cellStyle name="Percent 2 4 2 2 3 4" xfId="3354"/>
    <cellStyle name="Percent 2 4 2 2 3 4 2" xfId="6298"/>
    <cellStyle name="Percent 2 4 2 2 3 4 2 2" xfId="12496"/>
    <cellStyle name="Percent 2 4 2 2 3 4 2 2 2" xfId="24883"/>
    <cellStyle name="Percent 2 4 2 2 3 4 2 3" xfId="18728"/>
    <cellStyle name="Percent 2 4 2 2 3 4 3" xfId="9222"/>
    <cellStyle name="Percent 2 4 2 2 3 4 3 2" xfId="21633"/>
    <cellStyle name="Percent 2 4 2 2 3 4 4" xfId="16498"/>
    <cellStyle name="Percent 2 4 2 2 3 5" xfId="3351"/>
    <cellStyle name="Percent 2 4 2 2 3 5 2" xfId="7075"/>
    <cellStyle name="Percent 2 4 2 2 3 5 2 2" xfId="13233"/>
    <cellStyle name="Percent 2 4 2 2 3 5 2 2 2" xfId="25620"/>
    <cellStyle name="Percent 2 4 2 2 3 5 2 3" xfId="19500"/>
    <cellStyle name="Percent 2 4 2 2 3 5 3" xfId="10002"/>
    <cellStyle name="Percent 2 4 2 2 3 5 3 2" xfId="22405"/>
    <cellStyle name="Percent 2 4 2 2 3 5 4" xfId="16495"/>
    <cellStyle name="Percent 2 4 2 2 3 6" xfId="6295"/>
    <cellStyle name="Percent 2 4 2 2 3 6 2" xfId="12495"/>
    <cellStyle name="Percent 2 4 2 2 3 6 2 2" xfId="24882"/>
    <cellStyle name="Percent 2 4 2 2 3 6 3" xfId="18725"/>
    <cellStyle name="Percent 2 4 2 2 3 7" xfId="9219"/>
    <cellStyle name="Percent 2 4 2 2 3 7 2" xfId="21630"/>
    <cellStyle name="Percent 2 4 2 2 3 8" xfId="13990"/>
    <cellStyle name="Percent 2 4 2 2 3 9" xfId="13632"/>
    <cellStyle name="Percent 2 4 2 2 3_LNG &amp; LPG rework" xfId="30988"/>
    <cellStyle name="Percent 2 4 2 2 4" xfId="329"/>
    <cellStyle name="Percent 2 4 2 2 4 2" xfId="703"/>
    <cellStyle name="Percent 2 4 2 2 4 2 2" xfId="4089"/>
    <cellStyle name="Percent 2 4 2 2 4 2 2 2" xfId="7153"/>
    <cellStyle name="Percent 2 4 2 2 4 2 2 2 2" xfId="13311"/>
    <cellStyle name="Percent 2 4 2 2 4 2 2 2 2 2" xfId="25698"/>
    <cellStyle name="Percent 2 4 2 2 4 2 2 2 3" xfId="19578"/>
    <cellStyle name="Percent 2 4 2 2 4 2 2 3" xfId="10080"/>
    <cellStyle name="Percent 2 4 2 2 4 2 2 3 2" xfId="22483"/>
    <cellStyle name="Percent 2 4 2 2 4 2 2 4" xfId="16660"/>
    <cellStyle name="Percent 2 4 2 2 4 2 3" xfId="6464"/>
    <cellStyle name="Percent 2 4 2 2 4 2 3 2" xfId="12623"/>
    <cellStyle name="Percent 2 4 2 2 4 2 3 2 2" xfId="25010"/>
    <cellStyle name="Percent 2 4 2 2 4 2 3 3" xfId="18890"/>
    <cellStyle name="Percent 2 4 2 2 4 2 4" xfId="9392"/>
    <cellStyle name="Percent 2 4 2 2 4 2 4 2" xfId="21795"/>
    <cellStyle name="Percent 2 4 2 2 4 2 5" xfId="14433"/>
    <cellStyle name="Percent 2 4 2 2 4 3" xfId="3355"/>
    <cellStyle name="Percent 2 4 2 2 4 3 2" xfId="7077"/>
    <cellStyle name="Percent 2 4 2 2 4 3 2 2" xfId="13235"/>
    <cellStyle name="Percent 2 4 2 2 4 3 2 2 2" xfId="25622"/>
    <cellStyle name="Percent 2 4 2 2 4 3 2 3" xfId="19502"/>
    <cellStyle name="Percent 2 4 2 2 4 3 3" xfId="10004"/>
    <cellStyle name="Percent 2 4 2 2 4 3 3 2" xfId="22407"/>
    <cellStyle name="Percent 2 4 2 2 4 3 4" xfId="16499"/>
    <cellStyle name="Percent 2 4 2 2 4 4" xfId="6299"/>
    <cellStyle name="Percent 2 4 2 2 4 4 2" xfId="12497"/>
    <cellStyle name="Percent 2 4 2 2 4 4 2 2" xfId="24884"/>
    <cellStyle name="Percent 2 4 2 2 4 4 3" xfId="18729"/>
    <cellStyle name="Percent 2 4 2 2 4 5" xfId="9223"/>
    <cellStyle name="Percent 2 4 2 2 4 5 2" xfId="21634"/>
    <cellStyle name="Percent 2 4 2 2 4 6" xfId="14078"/>
    <cellStyle name="Percent 2 4 2 2 4 7" xfId="13722"/>
    <cellStyle name="Percent 2 4 2 2 4_LNG &amp; LPG rework" xfId="30991"/>
    <cellStyle name="Percent 2 4 2 2 5" xfId="417"/>
    <cellStyle name="Percent 2 4 2 2 5 2" xfId="791"/>
    <cellStyle name="Percent 2 4 2 2 5 2 2" xfId="4175"/>
    <cellStyle name="Percent 2 4 2 2 5 2 2 2" xfId="7235"/>
    <cellStyle name="Percent 2 4 2 2 5 2 2 2 2" xfId="13393"/>
    <cellStyle name="Percent 2 4 2 2 5 2 2 2 2 2" xfId="25780"/>
    <cellStyle name="Percent 2 4 2 2 5 2 2 2 3" xfId="19660"/>
    <cellStyle name="Percent 2 4 2 2 5 2 2 3" xfId="10162"/>
    <cellStyle name="Percent 2 4 2 2 5 2 2 3 2" xfId="22565"/>
    <cellStyle name="Percent 2 4 2 2 5 2 2 4" xfId="16746"/>
    <cellStyle name="Percent 2 4 2 2 5 2 3" xfId="6550"/>
    <cellStyle name="Percent 2 4 2 2 5 2 3 2" xfId="12709"/>
    <cellStyle name="Percent 2 4 2 2 5 2 3 2 2" xfId="25096"/>
    <cellStyle name="Percent 2 4 2 2 5 2 3 3" xfId="18976"/>
    <cellStyle name="Percent 2 4 2 2 5 2 4" xfId="9478"/>
    <cellStyle name="Percent 2 4 2 2 5 2 4 2" xfId="21881"/>
    <cellStyle name="Percent 2 4 2 2 5 2 5" xfId="14521"/>
    <cellStyle name="Percent 2 4 2 2 5 3" xfId="3356"/>
    <cellStyle name="Percent 2 4 2 2 5 3 2" xfId="7078"/>
    <cellStyle name="Percent 2 4 2 2 5 3 2 2" xfId="13236"/>
    <cellStyle name="Percent 2 4 2 2 5 3 2 2 2" xfId="25623"/>
    <cellStyle name="Percent 2 4 2 2 5 3 2 3" xfId="19503"/>
    <cellStyle name="Percent 2 4 2 2 5 3 3" xfId="10005"/>
    <cellStyle name="Percent 2 4 2 2 5 3 3 2" xfId="22408"/>
    <cellStyle name="Percent 2 4 2 2 5 3 4" xfId="16500"/>
    <cellStyle name="Percent 2 4 2 2 5 4" xfId="6300"/>
    <cellStyle name="Percent 2 4 2 2 5 4 2" xfId="12498"/>
    <cellStyle name="Percent 2 4 2 2 5 4 2 2" xfId="24885"/>
    <cellStyle name="Percent 2 4 2 2 5 4 3" xfId="18730"/>
    <cellStyle name="Percent 2 4 2 2 5 5" xfId="9224"/>
    <cellStyle name="Percent 2 4 2 2 5 5 2" xfId="21635"/>
    <cellStyle name="Percent 2 4 2 2 5 6" xfId="14166"/>
    <cellStyle name="Percent 2 4 2 2 5_LNG &amp; LPG rework" xfId="30992"/>
    <cellStyle name="Percent 2 4 2 2 6" xfId="526"/>
    <cellStyle name="Percent 2 4 2 2 6 2" xfId="3357"/>
    <cellStyle name="Percent 2 4 2 2 6 2 2" xfId="7079"/>
    <cellStyle name="Percent 2 4 2 2 6 2 2 2" xfId="13237"/>
    <cellStyle name="Percent 2 4 2 2 6 2 2 2 2" xfId="25624"/>
    <cellStyle name="Percent 2 4 2 2 6 2 2 3" xfId="19504"/>
    <cellStyle name="Percent 2 4 2 2 6 2 3" xfId="10006"/>
    <cellStyle name="Percent 2 4 2 2 6 2 3 2" xfId="22409"/>
    <cellStyle name="Percent 2 4 2 2 6 2 4" xfId="16501"/>
    <cellStyle name="Percent 2 4 2 2 6 3" xfId="6301"/>
    <cellStyle name="Percent 2 4 2 2 6 3 2" xfId="10922"/>
    <cellStyle name="Percent 2 4 2 2 6 3 2 2" xfId="23323"/>
    <cellStyle name="Percent 2 4 2 2 6 3 3" xfId="18731"/>
    <cellStyle name="Percent 2 4 2 2 6 4" xfId="9225"/>
    <cellStyle name="Percent 2 4 2 2 6 4 2" xfId="21636"/>
    <cellStyle name="Percent 2 4 2 2 6 5" xfId="14257"/>
    <cellStyle name="Percent 2 4 2 2 6_LNG &amp; LPG rework" xfId="30993"/>
    <cellStyle name="Percent 2 4 2 2 7" xfId="3358"/>
    <cellStyle name="Percent 2 4 2 2 7 2" xfId="6302"/>
    <cellStyle name="Percent 2 4 2 2 7 2 2" xfId="12499"/>
    <cellStyle name="Percent 2 4 2 2 7 2 2 2" xfId="24886"/>
    <cellStyle name="Percent 2 4 2 2 7 2 3" xfId="18732"/>
    <cellStyle name="Percent 2 4 2 2 7 3" xfId="9226"/>
    <cellStyle name="Percent 2 4 2 2 7 3 2" xfId="21637"/>
    <cellStyle name="Percent 2 4 2 2 7 4" xfId="16502"/>
    <cellStyle name="Percent 2 4 2 2 8" xfId="3341"/>
    <cellStyle name="Percent 2 4 2 2 8 2" xfId="7068"/>
    <cellStyle name="Percent 2 4 2 2 8 2 2" xfId="13226"/>
    <cellStyle name="Percent 2 4 2 2 8 2 2 2" xfId="25613"/>
    <cellStyle name="Percent 2 4 2 2 8 2 3" xfId="19493"/>
    <cellStyle name="Percent 2 4 2 2 8 3" xfId="9995"/>
    <cellStyle name="Percent 2 4 2 2 8 3 2" xfId="22398"/>
    <cellStyle name="Percent 2 4 2 2 8 4" xfId="16485"/>
    <cellStyle name="Percent 2 4 2 2 9" xfId="6285"/>
    <cellStyle name="Percent 2 4 2 2 9 2" xfId="12488"/>
    <cellStyle name="Percent 2 4 2 2 9 2 2" xfId="24875"/>
    <cellStyle name="Percent 2 4 2 2 9 3" xfId="18715"/>
    <cellStyle name="Percent 2 4 2 2_LNG &amp; LPG rework" xfId="30980"/>
    <cellStyle name="Percent 2 4 2 3" xfId="170"/>
    <cellStyle name="Percent 2 4 2 3 10" xfId="13923"/>
    <cellStyle name="Percent 2 4 2 3 11" xfId="13566"/>
    <cellStyle name="Percent 2 4 2 3 2" xfId="261"/>
    <cellStyle name="Percent 2 4 2 3 2 2" xfId="637"/>
    <cellStyle name="Percent 2 4 2 3 2 2 2" xfId="3361"/>
    <cellStyle name="Percent 2 4 2 3 2 2 2 2" xfId="7082"/>
    <cellStyle name="Percent 2 4 2 3 2 2 2 2 2" xfId="13240"/>
    <cellStyle name="Percent 2 4 2 3 2 2 2 2 2 2" xfId="25627"/>
    <cellStyle name="Percent 2 4 2 3 2 2 2 2 3" xfId="19507"/>
    <cellStyle name="Percent 2 4 2 3 2 2 2 3" xfId="10009"/>
    <cellStyle name="Percent 2 4 2 3 2 2 2 3 2" xfId="22412"/>
    <cellStyle name="Percent 2 4 2 3 2 2 2 4" xfId="16505"/>
    <cellStyle name="Percent 2 4 2 3 2 2 3" xfId="6305"/>
    <cellStyle name="Percent 2 4 2 3 2 2 3 2" xfId="10666"/>
    <cellStyle name="Percent 2 4 2 3 2 2 3 2 2" xfId="23067"/>
    <cellStyle name="Percent 2 4 2 3 2 2 3 3" xfId="18735"/>
    <cellStyle name="Percent 2 4 2 3 2 2 4" xfId="9229"/>
    <cellStyle name="Percent 2 4 2 3 2 2 4 2" xfId="21640"/>
    <cellStyle name="Percent 2 4 2 3 2 2 5" xfId="14367"/>
    <cellStyle name="Percent 2 4 2 3 2 2 6" xfId="13832"/>
    <cellStyle name="Percent 2 4 2 3 2 2_LNG &amp; LPG rework" xfId="30996"/>
    <cellStyle name="Percent 2 4 2 3 2 3" xfId="3362"/>
    <cellStyle name="Percent 2 4 2 3 2 3 2" xfId="6306"/>
    <cellStyle name="Percent 2 4 2 3 2 3 2 2" xfId="10462"/>
    <cellStyle name="Percent 2 4 2 3 2 3 2 2 2" xfId="22863"/>
    <cellStyle name="Percent 2 4 2 3 2 3 2 3" xfId="18736"/>
    <cellStyle name="Percent 2 4 2 3 2 3 3" xfId="10855"/>
    <cellStyle name="Percent 2 4 2 3 2 3 3 2" xfId="23256"/>
    <cellStyle name="Percent 2 4 2 3 2 3 4" xfId="9230"/>
    <cellStyle name="Percent 2 4 2 3 2 3 4 2" xfId="21641"/>
    <cellStyle name="Percent 2 4 2 3 2 3 5" xfId="16506"/>
    <cellStyle name="Percent 2 4 2 3 2 3_LNG &amp; LPG rework" xfId="30997"/>
    <cellStyle name="Percent 2 4 2 3 2 4" xfId="3363"/>
    <cellStyle name="Percent 2 4 2 3 2 4 2" xfId="6307"/>
    <cellStyle name="Percent 2 4 2 3 2 4 2 2" xfId="12502"/>
    <cellStyle name="Percent 2 4 2 3 2 4 2 2 2" xfId="24889"/>
    <cellStyle name="Percent 2 4 2 3 2 4 2 3" xfId="18737"/>
    <cellStyle name="Percent 2 4 2 3 2 4 3" xfId="9231"/>
    <cellStyle name="Percent 2 4 2 3 2 4 3 2" xfId="21642"/>
    <cellStyle name="Percent 2 4 2 3 2 4 4" xfId="16507"/>
    <cellStyle name="Percent 2 4 2 3 2 5" xfId="3360"/>
    <cellStyle name="Percent 2 4 2 3 2 5 2" xfId="7081"/>
    <cellStyle name="Percent 2 4 2 3 2 5 2 2" xfId="13239"/>
    <cellStyle name="Percent 2 4 2 3 2 5 2 2 2" xfId="25626"/>
    <cellStyle name="Percent 2 4 2 3 2 5 2 3" xfId="19506"/>
    <cellStyle name="Percent 2 4 2 3 2 5 3" xfId="10008"/>
    <cellStyle name="Percent 2 4 2 3 2 5 3 2" xfId="22411"/>
    <cellStyle name="Percent 2 4 2 3 2 5 4" xfId="16504"/>
    <cellStyle name="Percent 2 4 2 3 2 6" xfId="6304"/>
    <cellStyle name="Percent 2 4 2 3 2 6 2" xfId="12501"/>
    <cellStyle name="Percent 2 4 2 3 2 6 2 2" xfId="24888"/>
    <cellStyle name="Percent 2 4 2 3 2 6 3" xfId="18734"/>
    <cellStyle name="Percent 2 4 2 3 2 7" xfId="9228"/>
    <cellStyle name="Percent 2 4 2 3 2 7 2" xfId="21639"/>
    <cellStyle name="Percent 2 4 2 3 2 8" xfId="14012"/>
    <cellStyle name="Percent 2 4 2 3 2 9" xfId="13654"/>
    <cellStyle name="Percent 2 4 2 3 2_LNG &amp; LPG rework" xfId="30995"/>
    <cellStyle name="Percent 2 4 2 3 3" xfId="351"/>
    <cellStyle name="Percent 2 4 2 3 3 2" xfId="725"/>
    <cellStyle name="Percent 2 4 2 3 3 2 2" xfId="4111"/>
    <cellStyle name="Percent 2 4 2 3 3 2 2 2" xfId="7175"/>
    <cellStyle name="Percent 2 4 2 3 3 2 2 2 2" xfId="13333"/>
    <cellStyle name="Percent 2 4 2 3 3 2 2 2 2 2" xfId="25720"/>
    <cellStyle name="Percent 2 4 2 3 3 2 2 2 3" xfId="19600"/>
    <cellStyle name="Percent 2 4 2 3 3 2 2 3" xfId="10102"/>
    <cellStyle name="Percent 2 4 2 3 3 2 2 3 2" xfId="22505"/>
    <cellStyle name="Percent 2 4 2 3 3 2 2 4" xfId="16682"/>
    <cellStyle name="Percent 2 4 2 3 3 2 3" xfId="6486"/>
    <cellStyle name="Percent 2 4 2 3 3 2 3 2" xfId="12645"/>
    <cellStyle name="Percent 2 4 2 3 3 2 3 2 2" xfId="25032"/>
    <cellStyle name="Percent 2 4 2 3 3 2 3 3" xfId="18912"/>
    <cellStyle name="Percent 2 4 2 3 3 2 4" xfId="9414"/>
    <cellStyle name="Percent 2 4 2 3 3 2 4 2" xfId="21817"/>
    <cellStyle name="Percent 2 4 2 3 3 2 5" xfId="14455"/>
    <cellStyle name="Percent 2 4 2 3 3 3" xfId="3364"/>
    <cellStyle name="Percent 2 4 2 3 3 3 2" xfId="7083"/>
    <cellStyle name="Percent 2 4 2 3 3 3 2 2" xfId="13241"/>
    <cellStyle name="Percent 2 4 2 3 3 3 2 2 2" xfId="25628"/>
    <cellStyle name="Percent 2 4 2 3 3 3 2 3" xfId="19508"/>
    <cellStyle name="Percent 2 4 2 3 3 3 3" xfId="10010"/>
    <cellStyle name="Percent 2 4 2 3 3 3 3 2" xfId="22413"/>
    <cellStyle name="Percent 2 4 2 3 3 3 4" xfId="16508"/>
    <cellStyle name="Percent 2 4 2 3 3 4" xfId="6308"/>
    <cellStyle name="Percent 2 4 2 3 3 4 2" xfId="12503"/>
    <cellStyle name="Percent 2 4 2 3 3 4 2 2" xfId="24890"/>
    <cellStyle name="Percent 2 4 2 3 3 4 3" xfId="18738"/>
    <cellStyle name="Percent 2 4 2 3 3 5" xfId="9232"/>
    <cellStyle name="Percent 2 4 2 3 3 5 2" xfId="21643"/>
    <cellStyle name="Percent 2 4 2 3 3 6" xfId="14100"/>
    <cellStyle name="Percent 2 4 2 3 3 7" xfId="13744"/>
    <cellStyle name="Percent 2 4 2 3 3_LNG &amp; LPG rework" xfId="30998"/>
    <cellStyle name="Percent 2 4 2 3 4" xfId="439"/>
    <cellStyle name="Percent 2 4 2 3 4 2" xfId="813"/>
    <cellStyle name="Percent 2 4 2 3 4 2 2" xfId="4197"/>
    <cellStyle name="Percent 2 4 2 3 4 2 2 2" xfId="7257"/>
    <cellStyle name="Percent 2 4 2 3 4 2 2 2 2" xfId="13415"/>
    <cellStyle name="Percent 2 4 2 3 4 2 2 2 2 2" xfId="25802"/>
    <cellStyle name="Percent 2 4 2 3 4 2 2 2 3" xfId="19682"/>
    <cellStyle name="Percent 2 4 2 3 4 2 2 3" xfId="10184"/>
    <cellStyle name="Percent 2 4 2 3 4 2 2 3 2" xfId="22587"/>
    <cellStyle name="Percent 2 4 2 3 4 2 2 4" xfId="16768"/>
    <cellStyle name="Percent 2 4 2 3 4 2 3" xfId="6572"/>
    <cellStyle name="Percent 2 4 2 3 4 2 3 2" xfId="12731"/>
    <cellStyle name="Percent 2 4 2 3 4 2 3 2 2" xfId="25118"/>
    <cellStyle name="Percent 2 4 2 3 4 2 3 3" xfId="18998"/>
    <cellStyle name="Percent 2 4 2 3 4 2 4" xfId="9500"/>
    <cellStyle name="Percent 2 4 2 3 4 2 4 2" xfId="21903"/>
    <cellStyle name="Percent 2 4 2 3 4 2 5" xfId="14543"/>
    <cellStyle name="Percent 2 4 2 3 4 3" xfId="3365"/>
    <cellStyle name="Percent 2 4 2 3 4 3 2" xfId="7084"/>
    <cellStyle name="Percent 2 4 2 3 4 3 2 2" xfId="13242"/>
    <cellStyle name="Percent 2 4 2 3 4 3 2 2 2" xfId="25629"/>
    <cellStyle name="Percent 2 4 2 3 4 3 2 3" xfId="19509"/>
    <cellStyle name="Percent 2 4 2 3 4 3 3" xfId="10011"/>
    <cellStyle name="Percent 2 4 2 3 4 3 3 2" xfId="22414"/>
    <cellStyle name="Percent 2 4 2 3 4 3 4" xfId="16509"/>
    <cellStyle name="Percent 2 4 2 3 4 4" xfId="6309"/>
    <cellStyle name="Percent 2 4 2 3 4 4 2" xfId="12504"/>
    <cellStyle name="Percent 2 4 2 3 4 4 2 2" xfId="24891"/>
    <cellStyle name="Percent 2 4 2 3 4 4 3" xfId="18739"/>
    <cellStyle name="Percent 2 4 2 3 4 5" xfId="9233"/>
    <cellStyle name="Percent 2 4 2 3 4 5 2" xfId="21644"/>
    <cellStyle name="Percent 2 4 2 3 4 6" xfId="14188"/>
    <cellStyle name="Percent 2 4 2 3 4_LNG &amp; LPG rework" xfId="30999"/>
    <cellStyle name="Percent 2 4 2 3 5" xfId="548"/>
    <cellStyle name="Percent 2 4 2 3 5 2" xfId="3366"/>
    <cellStyle name="Percent 2 4 2 3 5 2 2" xfId="7085"/>
    <cellStyle name="Percent 2 4 2 3 5 2 2 2" xfId="13243"/>
    <cellStyle name="Percent 2 4 2 3 5 2 2 2 2" xfId="25630"/>
    <cellStyle name="Percent 2 4 2 3 5 2 2 3" xfId="19510"/>
    <cellStyle name="Percent 2 4 2 3 5 2 3" xfId="10012"/>
    <cellStyle name="Percent 2 4 2 3 5 2 3 2" xfId="22415"/>
    <cellStyle name="Percent 2 4 2 3 5 2 4" xfId="16510"/>
    <cellStyle name="Percent 2 4 2 3 5 3" xfId="6310"/>
    <cellStyle name="Percent 2 4 2 3 5 3 2" xfId="10944"/>
    <cellStyle name="Percent 2 4 2 3 5 3 2 2" xfId="23345"/>
    <cellStyle name="Percent 2 4 2 3 5 3 3" xfId="18740"/>
    <cellStyle name="Percent 2 4 2 3 5 4" xfId="9234"/>
    <cellStyle name="Percent 2 4 2 3 5 4 2" xfId="21645"/>
    <cellStyle name="Percent 2 4 2 3 5 5" xfId="14279"/>
    <cellStyle name="Percent 2 4 2 3 5_LNG &amp; LPG rework" xfId="31000"/>
    <cellStyle name="Percent 2 4 2 3 6" xfId="3367"/>
    <cellStyle name="Percent 2 4 2 3 6 2" xfId="6311"/>
    <cellStyle name="Percent 2 4 2 3 6 2 2" xfId="12505"/>
    <cellStyle name="Percent 2 4 2 3 6 2 2 2" xfId="24892"/>
    <cellStyle name="Percent 2 4 2 3 6 2 3" xfId="18741"/>
    <cellStyle name="Percent 2 4 2 3 6 3" xfId="9235"/>
    <cellStyle name="Percent 2 4 2 3 6 3 2" xfId="21646"/>
    <cellStyle name="Percent 2 4 2 3 6 4" xfId="16511"/>
    <cellStyle name="Percent 2 4 2 3 7" xfId="3359"/>
    <cellStyle name="Percent 2 4 2 3 7 2" xfId="7080"/>
    <cellStyle name="Percent 2 4 2 3 7 2 2" xfId="13238"/>
    <cellStyle name="Percent 2 4 2 3 7 2 2 2" xfId="25625"/>
    <cellStyle name="Percent 2 4 2 3 7 2 3" xfId="19505"/>
    <cellStyle name="Percent 2 4 2 3 7 3" xfId="10007"/>
    <cellStyle name="Percent 2 4 2 3 7 3 2" xfId="22410"/>
    <cellStyle name="Percent 2 4 2 3 7 4" xfId="16503"/>
    <cellStyle name="Percent 2 4 2 3 8" xfId="6303"/>
    <cellStyle name="Percent 2 4 2 3 8 2" xfId="12500"/>
    <cellStyle name="Percent 2 4 2 3 8 2 2" xfId="24887"/>
    <cellStyle name="Percent 2 4 2 3 8 3" xfId="18733"/>
    <cellStyle name="Percent 2 4 2 3 9" xfId="9227"/>
    <cellStyle name="Percent 2 4 2 3 9 2" xfId="21638"/>
    <cellStyle name="Percent 2 4 2 3_LNG &amp; LPG rework" xfId="30994"/>
    <cellStyle name="Percent 2 4 2 4" xfId="217"/>
    <cellStyle name="Percent 2 4 2 4 2" xfId="593"/>
    <cellStyle name="Percent 2 4 2 4 2 2" xfId="3369"/>
    <cellStyle name="Percent 2 4 2 4 2 2 2" xfId="7087"/>
    <cellStyle name="Percent 2 4 2 4 2 2 2 2" xfId="13245"/>
    <cellStyle name="Percent 2 4 2 4 2 2 2 2 2" xfId="25632"/>
    <cellStyle name="Percent 2 4 2 4 2 2 2 3" xfId="19512"/>
    <cellStyle name="Percent 2 4 2 4 2 2 3" xfId="10014"/>
    <cellStyle name="Percent 2 4 2 4 2 2 3 2" xfId="22417"/>
    <cellStyle name="Percent 2 4 2 4 2 2 4" xfId="16513"/>
    <cellStyle name="Percent 2 4 2 4 2 3" xfId="6313"/>
    <cellStyle name="Percent 2 4 2 4 2 3 2" xfId="10667"/>
    <cellStyle name="Percent 2 4 2 4 2 3 2 2" xfId="23068"/>
    <cellStyle name="Percent 2 4 2 4 2 3 3" xfId="18743"/>
    <cellStyle name="Percent 2 4 2 4 2 4" xfId="9237"/>
    <cellStyle name="Percent 2 4 2 4 2 4 2" xfId="21648"/>
    <cellStyle name="Percent 2 4 2 4 2 5" xfId="14323"/>
    <cellStyle name="Percent 2 4 2 4 2 6" xfId="13788"/>
    <cellStyle name="Percent 2 4 2 4 2_LNG &amp; LPG rework" xfId="31002"/>
    <cellStyle name="Percent 2 4 2 4 3" xfId="3370"/>
    <cellStyle name="Percent 2 4 2 4 3 2" xfId="6314"/>
    <cellStyle name="Percent 2 4 2 4 3 2 2" xfId="10463"/>
    <cellStyle name="Percent 2 4 2 4 3 2 2 2" xfId="22864"/>
    <cellStyle name="Percent 2 4 2 4 3 2 3" xfId="18744"/>
    <cellStyle name="Percent 2 4 2 4 3 3" xfId="10856"/>
    <cellStyle name="Percent 2 4 2 4 3 3 2" xfId="23257"/>
    <cellStyle name="Percent 2 4 2 4 3 4" xfId="9238"/>
    <cellStyle name="Percent 2 4 2 4 3 4 2" xfId="21649"/>
    <cellStyle name="Percent 2 4 2 4 3 5" xfId="16514"/>
    <cellStyle name="Percent 2 4 2 4 3_LNG &amp; LPG rework" xfId="31003"/>
    <cellStyle name="Percent 2 4 2 4 4" xfId="3371"/>
    <cellStyle name="Percent 2 4 2 4 4 2" xfId="6315"/>
    <cellStyle name="Percent 2 4 2 4 4 2 2" xfId="12507"/>
    <cellStyle name="Percent 2 4 2 4 4 2 2 2" xfId="24894"/>
    <cellStyle name="Percent 2 4 2 4 4 2 3" xfId="18745"/>
    <cellStyle name="Percent 2 4 2 4 4 3" xfId="9239"/>
    <cellStyle name="Percent 2 4 2 4 4 3 2" xfId="21650"/>
    <cellStyle name="Percent 2 4 2 4 4 4" xfId="16515"/>
    <cellStyle name="Percent 2 4 2 4 5" xfId="3368"/>
    <cellStyle name="Percent 2 4 2 4 5 2" xfId="7086"/>
    <cellStyle name="Percent 2 4 2 4 5 2 2" xfId="13244"/>
    <cellStyle name="Percent 2 4 2 4 5 2 2 2" xfId="25631"/>
    <cellStyle name="Percent 2 4 2 4 5 2 3" xfId="19511"/>
    <cellStyle name="Percent 2 4 2 4 5 3" xfId="10013"/>
    <cellStyle name="Percent 2 4 2 4 5 3 2" xfId="22416"/>
    <cellStyle name="Percent 2 4 2 4 5 4" xfId="16512"/>
    <cellStyle name="Percent 2 4 2 4 6" xfId="6312"/>
    <cellStyle name="Percent 2 4 2 4 6 2" xfId="12506"/>
    <cellStyle name="Percent 2 4 2 4 6 2 2" xfId="24893"/>
    <cellStyle name="Percent 2 4 2 4 6 3" xfId="18742"/>
    <cellStyle name="Percent 2 4 2 4 7" xfId="9236"/>
    <cellStyle name="Percent 2 4 2 4 7 2" xfId="21647"/>
    <cellStyle name="Percent 2 4 2 4 8" xfId="13968"/>
    <cellStyle name="Percent 2 4 2 4 9" xfId="13610"/>
    <cellStyle name="Percent 2 4 2 4_LNG &amp; LPG rework" xfId="31001"/>
    <cellStyle name="Percent 2 4 2 5" xfId="307"/>
    <cellStyle name="Percent 2 4 2 5 2" xfId="681"/>
    <cellStyle name="Percent 2 4 2 5 2 2" xfId="4067"/>
    <cellStyle name="Percent 2 4 2 5 2 2 2" xfId="7133"/>
    <cellStyle name="Percent 2 4 2 5 2 2 2 2" xfId="13291"/>
    <cellStyle name="Percent 2 4 2 5 2 2 2 2 2" xfId="25678"/>
    <cellStyle name="Percent 2 4 2 5 2 2 2 3" xfId="19558"/>
    <cellStyle name="Percent 2 4 2 5 2 2 3" xfId="10060"/>
    <cellStyle name="Percent 2 4 2 5 2 2 3 2" xfId="22463"/>
    <cellStyle name="Percent 2 4 2 5 2 2 4" xfId="16638"/>
    <cellStyle name="Percent 2 4 2 5 2 3" xfId="6442"/>
    <cellStyle name="Percent 2 4 2 5 2 3 2" xfId="12601"/>
    <cellStyle name="Percent 2 4 2 5 2 3 2 2" xfId="24988"/>
    <cellStyle name="Percent 2 4 2 5 2 3 3" xfId="18868"/>
    <cellStyle name="Percent 2 4 2 5 2 4" xfId="9370"/>
    <cellStyle name="Percent 2 4 2 5 2 4 2" xfId="21773"/>
    <cellStyle name="Percent 2 4 2 5 2 5" xfId="14411"/>
    <cellStyle name="Percent 2 4 2 5 3" xfId="3372"/>
    <cellStyle name="Percent 2 4 2 5 3 2" xfId="7088"/>
    <cellStyle name="Percent 2 4 2 5 3 2 2" xfId="13246"/>
    <cellStyle name="Percent 2 4 2 5 3 2 2 2" xfId="25633"/>
    <cellStyle name="Percent 2 4 2 5 3 2 3" xfId="19513"/>
    <cellStyle name="Percent 2 4 2 5 3 3" xfId="10015"/>
    <cellStyle name="Percent 2 4 2 5 3 3 2" xfId="22418"/>
    <cellStyle name="Percent 2 4 2 5 3 4" xfId="16516"/>
    <cellStyle name="Percent 2 4 2 5 4" xfId="6316"/>
    <cellStyle name="Percent 2 4 2 5 4 2" xfId="12508"/>
    <cellStyle name="Percent 2 4 2 5 4 2 2" xfId="24895"/>
    <cellStyle name="Percent 2 4 2 5 4 3" xfId="18746"/>
    <cellStyle name="Percent 2 4 2 5 5" xfId="9240"/>
    <cellStyle name="Percent 2 4 2 5 5 2" xfId="21651"/>
    <cellStyle name="Percent 2 4 2 5 6" xfId="14056"/>
    <cellStyle name="Percent 2 4 2 5 7" xfId="13700"/>
    <cellStyle name="Percent 2 4 2 5_LNG &amp; LPG rework" xfId="31004"/>
    <cellStyle name="Percent 2 4 2 6" xfId="395"/>
    <cellStyle name="Percent 2 4 2 6 2" xfId="769"/>
    <cellStyle name="Percent 2 4 2 6 2 2" xfId="4153"/>
    <cellStyle name="Percent 2 4 2 6 2 2 2" xfId="7213"/>
    <cellStyle name="Percent 2 4 2 6 2 2 2 2" xfId="13371"/>
    <cellStyle name="Percent 2 4 2 6 2 2 2 2 2" xfId="25758"/>
    <cellStyle name="Percent 2 4 2 6 2 2 2 3" xfId="19638"/>
    <cellStyle name="Percent 2 4 2 6 2 2 3" xfId="10140"/>
    <cellStyle name="Percent 2 4 2 6 2 2 3 2" xfId="22543"/>
    <cellStyle name="Percent 2 4 2 6 2 2 4" xfId="16724"/>
    <cellStyle name="Percent 2 4 2 6 2 3" xfId="6528"/>
    <cellStyle name="Percent 2 4 2 6 2 3 2" xfId="12687"/>
    <cellStyle name="Percent 2 4 2 6 2 3 2 2" xfId="25074"/>
    <cellStyle name="Percent 2 4 2 6 2 3 3" xfId="18954"/>
    <cellStyle name="Percent 2 4 2 6 2 4" xfId="9456"/>
    <cellStyle name="Percent 2 4 2 6 2 4 2" xfId="21859"/>
    <cellStyle name="Percent 2 4 2 6 2 5" xfId="14499"/>
    <cellStyle name="Percent 2 4 2 6 3" xfId="3373"/>
    <cellStyle name="Percent 2 4 2 6 3 2" xfId="7089"/>
    <cellStyle name="Percent 2 4 2 6 3 2 2" xfId="13247"/>
    <cellStyle name="Percent 2 4 2 6 3 2 2 2" xfId="25634"/>
    <cellStyle name="Percent 2 4 2 6 3 2 3" xfId="19514"/>
    <cellStyle name="Percent 2 4 2 6 3 3" xfId="10016"/>
    <cellStyle name="Percent 2 4 2 6 3 3 2" xfId="22419"/>
    <cellStyle name="Percent 2 4 2 6 3 4" xfId="16517"/>
    <cellStyle name="Percent 2 4 2 6 4" xfId="6317"/>
    <cellStyle name="Percent 2 4 2 6 4 2" xfId="12509"/>
    <cellStyle name="Percent 2 4 2 6 4 2 2" xfId="24896"/>
    <cellStyle name="Percent 2 4 2 6 4 3" xfId="18747"/>
    <cellStyle name="Percent 2 4 2 6 5" xfId="9241"/>
    <cellStyle name="Percent 2 4 2 6 5 2" xfId="21652"/>
    <cellStyle name="Percent 2 4 2 6 6" xfId="14144"/>
    <cellStyle name="Percent 2 4 2 6_LNG &amp; LPG rework" xfId="31005"/>
    <cellStyle name="Percent 2 4 2 7" xfId="504"/>
    <cellStyle name="Percent 2 4 2 7 2" xfId="3374"/>
    <cellStyle name="Percent 2 4 2 7 2 2" xfId="7090"/>
    <cellStyle name="Percent 2 4 2 7 2 2 2" xfId="13248"/>
    <cellStyle name="Percent 2 4 2 7 2 2 2 2" xfId="25635"/>
    <cellStyle name="Percent 2 4 2 7 2 2 3" xfId="19515"/>
    <cellStyle name="Percent 2 4 2 7 2 3" xfId="10017"/>
    <cellStyle name="Percent 2 4 2 7 2 3 2" xfId="22420"/>
    <cellStyle name="Percent 2 4 2 7 2 4" xfId="16518"/>
    <cellStyle name="Percent 2 4 2 7 3" xfId="6318"/>
    <cellStyle name="Percent 2 4 2 7 3 2" xfId="10900"/>
    <cellStyle name="Percent 2 4 2 7 3 2 2" xfId="23301"/>
    <cellStyle name="Percent 2 4 2 7 3 3" xfId="18748"/>
    <cellStyle name="Percent 2 4 2 7 4" xfId="9242"/>
    <cellStyle name="Percent 2 4 2 7 4 2" xfId="21653"/>
    <cellStyle name="Percent 2 4 2 7 5" xfId="14235"/>
    <cellStyle name="Percent 2 4 2 7_LNG &amp; LPG rework" xfId="31006"/>
    <cellStyle name="Percent 2 4 2 8" xfId="3375"/>
    <cellStyle name="Percent 2 4 2 8 2" xfId="6319"/>
    <cellStyle name="Percent 2 4 2 8 2 2" xfId="12510"/>
    <cellStyle name="Percent 2 4 2 8 2 2 2" xfId="24897"/>
    <cellStyle name="Percent 2 4 2 8 2 3" xfId="18749"/>
    <cellStyle name="Percent 2 4 2 8 3" xfId="9243"/>
    <cellStyle name="Percent 2 4 2 8 3 2" xfId="21654"/>
    <cellStyle name="Percent 2 4 2 8 4" xfId="16519"/>
    <cellStyle name="Percent 2 4 2 9" xfId="3340"/>
    <cellStyle name="Percent 2 4 2 9 2" xfId="7067"/>
    <cellStyle name="Percent 2 4 2 9 2 2" xfId="13225"/>
    <cellStyle name="Percent 2 4 2 9 2 2 2" xfId="25612"/>
    <cellStyle name="Percent 2 4 2 9 2 3" xfId="19492"/>
    <cellStyle name="Percent 2 4 2 9 3" xfId="9994"/>
    <cellStyle name="Percent 2 4 2 9 3 2" xfId="22397"/>
    <cellStyle name="Percent 2 4 2 9 4" xfId="16484"/>
    <cellStyle name="Percent 2 4 2_LNG &amp; LPG rework" xfId="30979"/>
    <cellStyle name="Percent 2 4 3" xfId="135"/>
    <cellStyle name="Percent 2 4 3 10" xfId="9244"/>
    <cellStyle name="Percent 2 4 3 10 2" xfId="21655"/>
    <cellStyle name="Percent 2 4 3 11" xfId="13888"/>
    <cellStyle name="Percent 2 4 3 12" xfId="13531"/>
    <cellStyle name="Percent 2 4 3 2" xfId="179"/>
    <cellStyle name="Percent 2 4 3 2 10" xfId="13932"/>
    <cellStyle name="Percent 2 4 3 2 11" xfId="13575"/>
    <cellStyle name="Percent 2 4 3 2 2" xfId="270"/>
    <cellStyle name="Percent 2 4 3 2 2 2" xfId="646"/>
    <cellStyle name="Percent 2 4 3 2 2 2 2" xfId="3379"/>
    <cellStyle name="Percent 2 4 3 2 2 2 2 2" xfId="7094"/>
    <cellStyle name="Percent 2 4 3 2 2 2 2 2 2" xfId="13252"/>
    <cellStyle name="Percent 2 4 3 2 2 2 2 2 2 2" xfId="25639"/>
    <cellStyle name="Percent 2 4 3 2 2 2 2 2 3" xfId="19519"/>
    <cellStyle name="Percent 2 4 3 2 2 2 2 3" xfId="10021"/>
    <cellStyle name="Percent 2 4 3 2 2 2 2 3 2" xfId="22424"/>
    <cellStyle name="Percent 2 4 3 2 2 2 2 4" xfId="16523"/>
    <cellStyle name="Percent 2 4 3 2 2 2 3" xfId="6323"/>
    <cellStyle name="Percent 2 4 3 2 2 2 3 2" xfId="10668"/>
    <cellStyle name="Percent 2 4 3 2 2 2 3 2 2" xfId="23069"/>
    <cellStyle name="Percent 2 4 3 2 2 2 3 3" xfId="18753"/>
    <cellStyle name="Percent 2 4 3 2 2 2 4" xfId="9247"/>
    <cellStyle name="Percent 2 4 3 2 2 2 4 2" xfId="21658"/>
    <cellStyle name="Percent 2 4 3 2 2 2 5" xfId="14376"/>
    <cellStyle name="Percent 2 4 3 2 2 2 6" xfId="13841"/>
    <cellStyle name="Percent 2 4 3 2 2 2_LNG &amp; LPG rework" xfId="31010"/>
    <cellStyle name="Percent 2 4 3 2 2 3" xfId="3380"/>
    <cellStyle name="Percent 2 4 3 2 2 3 2" xfId="6324"/>
    <cellStyle name="Percent 2 4 3 2 2 3 2 2" xfId="10464"/>
    <cellStyle name="Percent 2 4 3 2 2 3 2 2 2" xfId="22865"/>
    <cellStyle name="Percent 2 4 3 2 2 3 2 3" xfId="18754"/>
    <cellStyle name="Percent 2 4 3 2 2 3 3" xfId="10857"/>
    <cellStyle name="Percent 2 4 3 2 2 3 3 2" xfId="23258"/>
    <cellStyle name="Percent 2 4 3 2 2 3 4" xfId="9248"/>
    <cellStyle name="Percent 2 4 3 2 2 3 4 2" xfId="21659"/>
    <cellStyle name="Percent 2 4 3 2 2 3 5" xfId="16524"/>
    <cellStyle name="Percent 2 4 3 2 2 3_LNG &amp; LPG rework" xfId="31011"/>
    <cellStyle name="Percent 2 4 3 2 2 4" xfId="3381"/>
    <cellStyle name="Percent 2 4 3 2 2 4 2" xfId="6325"/>
    <cellStyle name="Percent 2 4 3 2 2 4 2 2" xfId="12514"/>
    <cellStyle name="Percent 2 4 3 2 2 4 2 2 2" xfId="24901"/>
    <cellStyle name="Percent 2 4 3 2 2 4 2 3" xfId="18755"/>
    <cellStyle name="Percent 2 4 3 2 2 4 3" xfId="9249"/>
    <cellStyle name="Percent 2 4 3 2 2 4 3 2" xfId="21660"/>
    <cellStyle name="Percent 2 4 3 2 2 4 4" xfId="16525"/>
    <cellStyle name="Percent 2 4 3 2 2 5" xfId="3378"/>
    <cellStyle name="Percent 2 4 3 2 2 5 2" xfId="7093"/>
    <cellStyle name="Percent 2 4 3 2 2 5 2 2" xfId="13251"/>
    <cellStyle name="Percent 2 4 3 2 2 5 2 2 2" xfId="25638"/>
    <cellStyle name="Percent 2 4 3 2 2 5 2 3" xfId="19518"/>
    <cellStyle name="Percent 2 4 3 2 2 5 3" xfId="10020"/>
    <cellStyle name="Percent 2 4 3 2 2 5 3 2" xfId="22423"/>
    <cellStyle name="Percent 2 4 3 2 2 5 4" xfId="16522"/>
    <cellStyle name="Percent 2 4 3 2 2 6" xfId="6322"/>
    <cellStyle name="Percent 2 4 3 2 2 6 2" xfId="12513"/>
    <cellStyle name="Percent 2 4 3 2 2 6 2 2" xfId="24900"/>
    <cellStyle name="Percent 2 4 3 2 2 6 3" xfId="18752"/>
    <cellStyle name="Percent 2 4 3 2 2 7" xfId="9246"/>
    <cellStyle name="Percent 2 4 3 2 2 7 2" xfId="21657"/>
    <cellStyle name="Percent 2 4 3 2 2 8" xfId="14021"/>
    <cellStyle name="Percent 2 4 3 2 2 9" xfId="13663"/>
    <cellStyle name="Percent 2 4 3 2 2_LNG &amp; LPG rework" xfId="31009"/>
    <cellStyle name="Percent 2 4 3 2 3" xfId="360"/>
    <cellStyle name="Percent 2 4 3 2 3 2" xfId="734"/>
    <cellStyle name="Percent 2 4 3 2 3 2 2" xfId="4120"/>
    <cellStyle name="Percent 2 4 3 2 3 2 2 2" xfId="7184"/>
    <cellStyle name="Percent 2 4 3 2 3 2 2 2 2" xfId="13342"/>
    <cellStyle name="Percent 2 4 3 2 3 2 2 2 2 2" xfId="25729"/>
    <cellStyle name="Percent 2 4 3 2 3 2 2 2 3" xfId="19609"/>
    <cellStyle name="Percent 2 4 3 2 3 2 2 3" xfId="10111"/>
    <cellStyle name="Percent 2 4 3 2 3 2 2 3 2" xfId="22514"/>
    <cellStyle name="Percent 2 4 3 2 3 2 2 4" xfId="16691"/>
    <cellStyle name="Percent 2 4 3 2 3 2 3" xfId="6495"/>
    <cellStyle name="Percent 2 4 3 2 3 2 3 2" xfId="12654"/>
    <cellStyle name="Percent 2 4 3 2 3 2 3 2 2" xfId="25041"/>
    <cellStyle name="Percent 2 4 3 2 3 2 3 3" xfId="18921"/>
    <cellStyle name="Percent 2 4 3 2 3 2 4" xfId="9423"/>
    <cellStyle name="Percent 2 4 3 2 3 2 4 2" xfId="21826"/>
    <cellStyle name="Percent 2 4 3 2 3 2 5" xfId="14464"/>
    <cellStyle name="Percent 2 4 3 2 3 3" xfId="3382"/>
    <cellStyle name="Percent 2 4 3 2 3 3 2" xfId="7095"/>
    <cellStyle name="Percent 2 4 3 2 3 3 2 2" xfId="13253"/>
    <cellStyle name="Percent 2 4 3 2 3 3 2 2 2" xfId="25640"/>
    <cellStyle name="Percent 2 4 3 2 3 3 2 3" xfId="19520"/>
    <cellStyle name="Percent 2 4 3 2 3 3 3" xfId="10022"/>
    <cellStyle name="Percent 2 4 3 2 3 3 3 2" xfId="22425"/>
    <cellStyle name="Percent 2 4 3 2 3 3 4" xfId="16526"/>
    <cellStyle name="Percent 2 4 3 2 3 4" xfId="6326"/>
    <cellStyle name="Percent 2 4 3 2 3 4 2" xfId="12515"/>
    <cellStyle name="Percent 2 4 3 2 3 4 2 2" xfId="24902"/>
    <cellStyle name="Percent 2 4 3 2 3 4 3" xfId="18756"/>
    <cellStyle name="Percent 2 4 3 2 3 5" xfId="9250"/>
    <cellStyle name="Percent 2 4 3 2 3 5 2" xfId="21661"/>
    <cellStyle name="Percent 2 4 3 2 3 6" xfId="14109"/>
    <cellStyle name="Percent 2 4 3 2 3 7" xfId="13753"/>
    <cellStyle name="Percent 2 4 3 2 3_LNG &amp; LPG rework" xfId="31012"/>
    <cellStyle name="Percent 2 4 3 2 4" xfId="448"/>
    <cellStyle name="Percent 2 4 3 2 4 2" xfId="822"/>
    <cellStyle name="Percent 2 4 3 2 4 2 2" xfId="4206"/>
    <cellStyle name="Percent 2 4 3 2 4 2 2 2" xfId="7266"/>
    <cellStyle name="Percent 2 4 3 2 4 2 2 2 2" xfId="13424"/>
    <cellStyle name="Percent 2 4 3 2 4 2 2 2 2 2" xfId="25811"/>
    <cellStyle name="Percent 2 4 3 2 4 2 2 2 3" xfId="19691"/>
    <cellStyle name="Percent 2 4 3 2 4 2 2 3" xfId="10193"/>
    <cellStyle name="Percent 2 4 3 2 4 2 2 3 2" xfId="22596"/>
    <cellStyle name="Percent 2 4 3 2 4 2 2 4" xfId="16777"/>
    <cellStyle name="Percent 2 4 3 2 4 2 3" xfId="6581"/>
    <cellStyle name="Percent 2 4 3 2 4 2 3 2" xfId="12740"/>
    <cellStyle name="Percent 2 4 3 2 4 2 3 2 2" xfId="25127"/>
    <cellStyle name="Percent 2 4 3 2 4 2 3 3" xfId="19007"/>
    <cellStyle name="Percent 2 4 3 2 4 2 4" xfId="9509"/>
    <cellStyle name="Percent 2 4 3 2 4 2 4 2" xfId="21912"/>
    <cellStyle name="Percent 2 4 3 2 4 2 5" xfId="14552"/>
    <cellStyle name="Percent 2 4 3 2 4 3" xfId="3383"/>
    <cellStyle name="Percent 2 4 3 2 4 3 2" xfId="7096"/>
    <cellStyle name="Percent 2 4 3 2 4 3 2 2" xfId="13254"/>
    <cellStyle name="Percent 2 4 3 2 4 3 2 2 2" xfId="25641"/>
    <cellStyle name="Percent 2 4 3 2 4 3 2 3" xfId="19521"/>
    <cellStyle name="Percent 2 4 3 2 4 3 3" xfId="10023"/>
    <cellStyle name="Percent 2 4 3 2 4 3 3 2" xfId="22426"/>
    <cellStyle name="Percent 2 4 3 2 4 3 4" xfId="16527"/>
    <cellStyle name="Percent 2 4 3 2 4 4" xfId="6327"/>
    <cellStyle name="Percent 2 4 3 2 4 4 2" xfId="12516"/>
    <cellStyle name="Percent 2 4 3 2 4 4 2 2" xfId="24903"/>
    <cellStyle name="Percent 2 4 3 2 4 4 3" xfId="18757"/>
    <cellStyle name="Percent 2 4 3 2 4 5" xfId="9251"/>
    <cellStyle name="Percent 2 4 3 2 4 5 2" xfId="21662"/>
    <cellStyle name="Percent 2 4 3 2 4 6" xfId="14197"/>
    <cellStyle name="Percent 2 4 3 2 4_LNG &amp; LPG rework" xfId="31013"/>
    <cellStyle name="Percent 2 4 3 2 5" xfId="557"/>
    <cellStyle name="Percent 2 4 3 2 5 2" xfId="3384"/>
    <cellStyle name="Percent 2 4 3 2 5 2 2" xfId="7097"/>
    <cellStyle name="Percent 2 4 3 2 5 2 2 2" xfId="13255"/>
    <cellStyle name="Percent 2 4 3 2 5 2 2 2 2" xfId="25642"/>
    <cellStyle name="Percent 2 4 3 2 5 2 2 3" xfId="19522"/>
    <cellStyle name="Percent 2 4 3 2 5 2 3" xfId="10024"/>
    <cellStyle name="Percent 2 4 3 2 5 2 3 2" xfId="22427"/>
    <cellStyle name="Percent 2 4 3 2 5 2 4" xfId="16528"/>
    <cellStyle name="Percent 2 4 3 2 5 3" xfId="6328"/>
    <cellStyle name="Percent 2 4 3 2 5 3 2" xfId="10953"/>
    <cellStyle name="Percent 2 4 3 2 5 3 2 2" xfId="23354"/>
    <cellStyle name="Percent 2 4 3 2 5 3 3" xfId="18758"/>
    <cellStyle name="Percent 2 4 3 2 5 4" xfId="9252"/>
    <cellStyle name="Percent 2 4 3 2 5 4 2" xfId="21663"/>
    <cellStyle name="Percent 2 4 3 2 5 5" xfId="14288"/>
    <cellStyle name="Percent 2 4 3 2 5_LNG &amp; LPG rework" xfId="31014"/>
    <cellStyle name="Percent 2 4 3 2 6" xfId="3385"/>
    <cellStyle name="Percent 2 4 3 2 6 2" xfId="6329"/>
    <cellStyle name="Percent 2 4 3 2 6 2 2" xfId="12517"/>
    <cellStyle name="Percent 2 4 3 2 6 2 2 2" xfId="24904"/>
    <cellStyle name="Percent 2 4 3 2 6 2 3" xfId="18759"/>
    <cellStyle name="Percent 2 4 3 2 6 3" xfId="9253"/>
    <cellStyle name="Percent 2 4 3 2 6 3 2" xfId="21664"/>
    <cellStyle name="Percent 2 4 3 2 6 4" xfId="16529"/>
    <cellStyle name="Percent 2 4 3 2 7" xfId="3377"/>
    <cellStyle name="Percent 2 4 3 2 7 2" xfId="7092"/>
    <cellStyle name="Percent 2 4 3 2 7 2 2" xfId="13250"/>
    <cellStyle name="Percent 2 4 3 2 7 2 2 2" xfId="25637"/>
    <cellStyle name="Percent 2 4 3 2 7 2 3" xfId="19517"/>
    <cellStyle name="Percent 2 4 3 2 7 3" xfId="10019"/>
    <cellStyle name="Percent 2 4 3 2 7 3 2" xfId="22422"/>
    <cellStyle name="Percent 2 4 3 2 7 4" xfId="16521"/>
    <cellStyle name="Percent 2 4 3 2 8" xfId="6321"/>
    <cellStyle name="Percent 2 4 3 2 8 2" xfId="12512"/>
    <cellStyle name="Percent 2 4 3 2 8 2 2" xfId="24899"/>
    <cellStyle name="Percent 2 4 3 2 8 3" xfId="18751"/>
    <cellStyle name="Percent 2 4 3 2 9" xfId="9245"/>
    <cellStyle name="Percent 2 4 3 2 9 2" xfId="21656"/>
    <cellStyle name="Percent 2 4 3 2_LNG &amp; LPG rework" xfId="31008"/>
    <cellStyle name="Percent 2 4 3 3" xfId="226"/>
    <cellStyle name="Percent 2 4 3 3 2" xfId="602"/>
    <cellStyle name="Percent 2 4 3 3 2 2" xfId="3387"/>
    <cellStyle name="Percent 2 4 3 3 2 2 2" xfId="7099"/>
    <cellStyle name="Percent 2 4 3 3 2 2 2 2" xfId="13257"/>
    <cellStyle name="Percent 2 4 3 3 2 2 2 2 2" xfId="25644"/>
    <cellStyle name="Percent 2 4 3 3 2 2 2 3" xfId="19524"/>
    <cellStyle name="Percent 2 4 3 3 2 2 3" xfId="10026"/>
    <cellStyle name="Percent 2 4 3 3 2 2 3 2" xfId="22429"/>
    <cellStyle name="Percent 2 4 3 3 2 2 4" xfId="16531"/>
    <cellStyle name="Percent 2 4 3 3 2 3" xfId="6331"/>
    <cellStyle name="Percent 2 4 3 3 2 3 2" xfId="10669"/>
    <cellStyle name="Percent 2 4 3 3 2 3 2 2" xfId="23070"/>
    <cellStyle name="Percent 2 4 3 3 2 3 3" xfId="18761"/>
    <cellStyle name="Percent 2 4 3 3 2 4" xfId="9255"/>
    <cellStyle name="Percent 2 4 3 3 2 4 2" xfId="21666"/>
    <cellStyle name="Percent 2 4 3 3 2 5" xfId="14332"/>
    <cellStyle name="Percent 2 4 3 3 2 6" xfId="13797"/>
    <cellStyle name="Percent 2 4 3 3 2_LNG &amp; LPG rework" xfId="31016"/>
    <cellStyle name="Percent 2 4 3 3 3" xfId="3388"/>
    <cellStyle name="Percent 2 4 3 3 3 2" xfId="6332"/>
    <cellStyle name="Percent 2 4 3 3 3 2 2" xfId="10465"/>
    <cellStyle name="Percent 2 4 3 3 3 2 2 2" xfId="22866"/>
    <cellStyle name="Percent 2 4 3 3 3 2 3" xfId="18762"/>
    <cellStyle name="Percent 2 4 3 3 3 3" xfId="10858"/>
    <cellStyle name="Percent 2 4 3 3 3 3 2" xfId="23259"/>
    <cellStyle name="Percent 2 4 3 3 3 4" xfId="9256"/>
    <cellStyle name="Percent 2 4 3 3 3 4 2" xfId="21667"/>
    <cellStyle name="Percent 2 4 3 3 3 5" xfId="16532"/>
    <cellStyle name="Percent 2 4 3 3 3_LNG &amp; LPG rework" xfId="31017"/>
    <cellStyle name="Percent 2 4 3 3 4" xfId="3389"/>
    <cellStyle name="Percent 2 4 3 3 4 2" xfId="6333"/>
    <cellStyle name="Percent 2 4 3 3 4 2 2" xfId="12519"/>
    <cellStyle name="Percent 2 4 3 3 4 2 2 2" xfId="24906"/>
    <cellStyle name="Percent 2 4 3 3 4 2 3" xfId="18763"/>
    <cellStyle name="Percent 2 4 3 3 4 3" xfId="9257"/>
    <cellStyle name="Percent 2 4 3 3 4 3 2" xfId="21668"/>
    <cellStyle name="Percent 2 4 3 3 4 4" xfId="16533"/>
    <cellStyle name="Percent 2 4 3 3 5" xfId="3386"/>
    <cellStyle name="Percent 2 4 3 3 5 2" xfId="7098"/>
    <cellStyle name="Percent 2 4 3 3 5 2 2" xfId="13256"/>
    <cellStyle name="Percent 2 4 3 3 5 2 2 2" xfId="25643"/>
    <cellStyle name="Percent 2 4 3 3 5 2 3" xfId="19523"/>
    <cellStyle name="Percent 2 4 3 3 5 3" xfId="10025"/>
    <cellStyle name="Percent 2 4 3 3 5 3 2" xfId="22428"/>
    <cellStyle name="Percent 2 4 3 3 5 4" xfId="16530"/>
    <cellStyle name="Percent 2 4 3 3 6" xfId="6330"/>
    <cellStyle name="Percent 2 4 3 3 6 2" xfId="12518"/>
    <cellStyle name="Percent 2 4 3 3 6 2 2" xfId="24905"/>
    <cellStyle name="Percent 2 4 3 3 6 3" xfId="18760"/>
    <cellStyle name="Percent 2 4 3 3 7" xfId="9254"/>
    <cellStyle name="Percent 2 4 3 3 7 2" xfId="21665"/>
    <cellStyle name="Percent 2 4 3 3 8" xfId="13977"/>
    <cellStyle name="Percent 2 4 3 3 9" xfId="13619"/>
    <cellStyle name="Percent 2 4 3 3_LNG &amp; LPG rework" xfId="31015"/>
    <cellStyle name="Percent 2 4 3 4" xfId="316"/>
    <cellStyle name="Percent 2 4 3 4 2" xfId="690"/>
    <cellStyle name="Percent 2 4 3 4 2 2" xfId="4076"/>
    <cellStyle name="Percent 2 4 3 4 2 2 2" xfId="7141"/>
    <cellStyle name="Percent 2 4 3 4 2 2 2 2" xfId="13299"/>
    <cellStyle name="Percent 2 4 3 4 2 2 2 2 2" xfId="25686"/>
    <cellStyle name="Percent 2 4 3 4 2 2 2 3" xfId="19566"/>
    <cellStyle name="Percent 2 4 3 4 2 2 3" xfId="10068"/>
    <cellStyle name="Percent 2 4 3 4 2 2 3 2" xfId="22471"/>
    <cellStyle name="Percent 2 4 3 4 2 2 4" xfId="16647"/>
    <cellStyle name="Percent 2 4 3 4 2 3" xfId="6451"/>
    <cellStyle name="Percent 2 4 3 4 2 3 2" xfId="12610"/>
    <cellStyle name="Percent 2 4 3 4 2 3 2 2" xfId="24997"/>
    <cellStyle name="Percent 2 4 3 4 2 3 3" xfId="18877"/>
    <cellStyle name="Percent 2 4 3 4 2 4" xfId="9379"/>
    <cellStyle name="Percent 2 4 3 4 2 4 2" xfId="21782"/>
    <cellStyle name="Percent 2 4 3 4 2 5" xfId="14420"/>
    <cellStyle name="Percent 2 4 3 4 3" xfId="3390"/>
    <cellStyle name="Percent 2 4 3 4 3 2" xfId="7100"/>
    <cellStyle name="Percent 2 4 3 4 3 2 2" xfId="13258"/>
    <cellStyle name="Percent 2 4 3 4 3 2 2 2" xfId="25645"/>
    <cellStyle name="Percent 2 4 3 4 3 2 3" xfId="19525"/>
    <cellStyle name="Percent 2 4 3 4 3 3" xfId="10027"/>
    <cellStyle name="Percent 2 4 3 4 3 3 2" xfId="22430"/>
    <cellStyle name="Percent 2 4 3 4 3 4" xfId="16534"/>
    <cellStyle name="Percent 2 4 3 4 4" xfId="6334"/>
    <cellStyle name="Percent 2 4 3 4 4 2" xfId="12520"/>
    <cellStyle name="Percent 2 4 3 4 4 2 2" xfId="24907"/>
    <cellStyle name="Percent 2 4 3 4 4 3" xfId="18764"/>
    <cellStyle name="Percent 2 4 3 4 5" xfId="9258"/>
    <cellStyle name="Percent 2 4 3 4 5 2" xfId="21669"/>
    <cellStyle name="Percent 2 4 3 4 6" xfId="14065"/>
    <cellStyle name="Percent 2 4 3 4 7" xfId="13709"/>
    <cellStyle name="Percent 2 4 3 4_LNG &amp; LPG rework" xfId="31018"/>
    <cellStyle name="Percent 2 4 3 5" xfId="404"/>
    <cellStyle name="Percent 2 4 3 5 2" xfId="778"/>
    <cellStyle name="Percent 2 4 3 5 2 2" xfId="4162"/>
    <cellStyle name="Percent 2 4 3 5 2 2 2" xfId="7222"/>
    <cellStyle name="Percent 2 4 3 5 2 2 2 2" xfId="13380"/>
    <cellStyle name="Percent 2 4 3 5 2 2 2 2 2" xfId="25767"/>
    <cellStyle name="Percent 2 4 3 5 2 2 2 3" xfId="19647"/>
    <cellStyle name="Percent 2 4 3 5 2 2 3" xfId="10149"/>
    <cellStyle name="Percent 2 4 3 5 2 2 3 2" xfId="22552"/>
    <cellStyle name="Percent 2 4 3 5 2 2 4" xfId="16733"/>
    <cellStyle name="Percent 2 4 3 5 2 3" xfId="6537"/>
    <cellStyle name="Percent 2 4 3 5 2 3 2" xfId="12696"/>
    <cellStyle name="Percent 2 4 3 5 2 3 2 2" xfId="25083"/>
    <cellStyle name="Percent 2 4 3 5 2 3 3" xfId="18963"/>
    <cellStyle name="Percent 2 4 3 5 2 4" xfId="9465"/>
    <cellStyle name="Percent 2 4 3 5 2 4 2" xfId="21868"/>
    <cellStyle name="Percent 2 4 3 5 2 5" xfId="14508"/>
    <cellStyle name="Percent 2 4 3 5 3" xfId="3391"/>
    <cellStyle name="Percent 2 4 3 5 3 2" xfId="7101"/>
    <cellStyle name="Percent 2 4 3 5 3 2 2" xfId="13259"/>
    <cellStyle name="Percent 2 4 3 5 3 2 2 2" xfId="25646"/>
    <cellStyle name="Percent 2 4 3 5 3 2 3" xfId="19526"/>
    <cellStyle name="Percent 2 4 3 5 3 3" xfId="10028"/>
    <cellStyle name="Percent 2 4 3 5 3 3 2" xfId="22431"/>
    <cellStyle name="Percent 2 4 3 5 3 4" xfId="16535"/>
    <cellStyle name="Percent 2 4 3 5 4" xfId="6335"/>
    <cellStyle name="Percent 2 4 3 5 4 2" xfId="12521"/>
    <cellStyle name="Percent 2 4 3 5 4 2 2" xfId="24908"/>
    <cellStyle name="Percent 2 4 3 5 4 3" xfId="18765"/>
    <cellStyle name="Percent 2 4 3 5 5" xfId="9259"/>
    <cellStyle name="Percent 2 4 3 5 5 2" xfId="21670"/>
    <cellStyle name="Percent 2 4 3 5 6" xfId="14153"/>
    <cellStyle name="Percent 2 4 3 5_LNG &amp; LPG rework" xfId="31019"/>
    <cellStyle name="Percent 2 4 3 6" xfId="513"/>
    <cellStyle name="Percent 2 4 3 6 2" xfId="3392"/>
    <cellStyle name="Percent 2 4 3 6 2 2" xfId="7102"/>
    <cellStyle name="Percent 2 4 3 6 2 2 2" xfId="13260"/>
    <cellStyle name="Percent 2 4 3 6 2 2 2 2" xfId="25647"/>
    <cellStyle name="Percent 2 4 3 6 2 2 3" xfId="19527"/>
    <cellStyle name="Percent 2 4 3 6 2 3" xfId="10029"/>
    <cellStyle name="Percent 2 4 3 6 2 3 2" xfId="22432"/>
    <cellStyle name="Percent 2 4 3 6 2 4" xfId="16536"/>
    <cellStyle name="Percent 2 4 3 6 3" xfId="6336"/>
    <cellStyle name="Percent 2 4 3 6 3 2" xfId="10909"/>
    <cellStyle name="Percent 2 4 3 6 3 2 2" xfId="23310"/>
    <cellStyle name="Percent 2 4 3 6 3 3" xfId="18766"/>
    <cellStyle name="Percent 2 4 3 6 4" xfId="9260"/>
    <cellStyle name="Percent 2 4 3 6 4 2" xfId="21671"/>
    <cellStyle name="Percent 2 4 3 6 5" xfId="14244"/>
    <cellStyle name="Percent 2 4 3 6_LNG &amp; LPG rework" xfId="31020"/>
    <cellStyle name="Percent 2 4 3 7" xfId="3393"/>
    <cellStyle name="Percent 2 4 3 7 2" xfId="6337"/>
    <cellStyle name="Percent 2 4 3 7 2 2" xfId="12522"/>
    <cellStyle name="Percent 2 4 3 7 2 2 2" xfId="24909"/>
    <cellStyle name="Percent 2 4 3 7 2 3" xfId="18767"/>
    <cellStyle name="Percent 2 4 3 7 3" xfId="9261"/>
    <cellStyle name="Percent 2 4 3 7 3 2" xfId="21672"/>
    <cellStyle name="Percent 2 4 3 7 4" xfId="16537"/>
    <cellStyle name="Percent 2 4 3 8" xfId="3376"/>
    <cellStyle name="Percent 2 4 3 8 2" xfId="7091"/>
    <cellStyle name="Percent 2 4 3 8 2 2" xfId="13249"/>
    <cellStyle name="Percent 2 4 3 8 2 2 2" xfId="25636"/>
    <cellStyle name="Percent 2 4 3 8 2 3" xfId="19516"/>
    <cellStyle name="Percent 2 4 3 8 3" xfId="10018"/>
    <cellStyle name="Percent 2 4 3 8 3 2" xfId="22421"/>
    <cellStyle name="Percent 2 4 3 8 4" xfId="16520"/>
    <cellStyle name="Percent 2 4 3 9" xfId="6320"/>
    <cellStyle name="Percent 2 4 3 9 2" xfId="12511"/>
    <cellStyle name="Percent 2 4 3 9 2 2" xfId="24898"/>
    <cellStyle name="Percent 2 4 3 9 3" xfId="18750"/>
    <cellStyle name="Percent 2 4 3_LNG &amp; LPG rework" xfId="31007"/>
    <cellStyle name="Percent 2 4 4" xfId="157"/>
    <cellStyle name="Percent 2 4 4 10" xfId="13910"/>
    <cellStyle name="Percent 2 4 4 11" xfId="13553"/>
    <cellStyle name="Percent 2 4 4 2" xfId="248"/>
    <cellStyle name="Percent 2 4 4 2 2" xfId="624"/>
    <cellStyle name="Percent 2 4 4 2 2 2" xfId="3396"/>
    <cellStyle name="Percent 2 4 4 2 2 2 2" xfId="7105"/>
    <cellStyle name="Percent 2 4 4 2 2 2 2 2" xfId="13263"/>
    <cellStyle name="Percent 2 4 4 2 2 2 2 2 2" xfId="25650"/>
    <cellStyle name="Percent 2 4 4 2 2 2 2 3" xfId="19530"/>
    <cellStyle name="Percent 2 4 4 2 2 2 3" xfId="10032"/>
    <cellStyle name="Percent 2 4 4 2 2 2 3 2" xfId="22435"/>
    <cellStyle name="Percent 2 4 4 2 2 2 4" xfId="16540"/>
    <cellStyle name="Percent 2 4 4 2 2 3" xfId="6340"/>
    <cellStyle name="Percent 2 4 4 2 2 3 2" xfId="10670"/>
    <cellStyle name="Percent 2 4 4 2 2 3 2 2" xfId="23071"/>
    <cellStyle name="Percent 2 4 4 2 2 3 3" xfId="18770"/>
    <cellStyle name="Percent 2 4 4 2 2 4" xfId="9264"/>
    <cellStyle name="Percent 2 4 4 2 2 4 2" xfId="21675"/>
    <cellStyle name="Percent 2 4 4 2 2 5" xfId="14354"/>
    <cellStyle name="Percent 2 4 4 2 2 6" xfId="13819"/>
    <cellStyle name="Percent 2 4 4 2 2_LNG &amp; LPG rework" xfId="31023"/>
    <cellStyle name="Percent 2 4 4 2 3" xfId="3397"/>
    <cellStyle name="Percent 2 4 4 2 3 2" xfId="6341"/>
    <cellStyle name="Percent 2 4 4 2 3 2 2" xfId="10466"/>
    <cellStyle name="Percent 2 4 4 2 3 2 2 2" xfId="22867"/>
    <cellStyle name="Percent 2 4 4 2 3 2 3" xfId="18771"/>
    <cellStyle name="Percent 2 4 4 2 3 3" xfId="10859"/>
    <cellStyle name="Percent 2 4 4 2 3 3 2" xfId="23260"/>
    <cellStyle name="Percent 2 4 4 2 3 4" xfId="9265"/>
    <cellStyle name="Percent 2 4 4 2 3 4 2" xfId="21676"/>
    <cellStyle name="Percent 2 4 4 2 3 5" xfId="16541"/>
    <cellStyle name="Percent 2 4 4 2 3_LNG &amp; LPG rework" xfId="31024"/>
    <cellStyle name="Percent 2 4 4 2 4" xfId="3398"/>
    <cellStyle name="Percent 2 4 4 2 4 2" xfId="6342"/>
    <cellStyle name="Percent 2 4 4 2 4 2 2" xfId="12525"/>
    <cellStyle name="Percent 2 4 4 2 4 2 2 2" xfId="24912"/>
    <cellStyle name="Percent 2 4 4 2 4 2 3" xfId="18772"/>
    <cellStyle name="Percent 2 4 4 2 4 3" xfId="9266"/>
    <cellStyle name="Percent 2 4 4 2 4 3 2" xfId="21677"/>
    <cellStyle name="Percent 2 4 4 2 4 4" xfId="16542"/>
    <cellStyle name="Percent 2 4 4 2 5" xfId="3395"/>
    <cellStyle name="Percent 2 4 4 2 5 2" xfId="7104"/>
    <cellStyle name="Percent 2 4 4 2 5 2 2" xfId="13262"/>
    <cellStyle name="Percent 2 4 4 2 5 2 2 2" xfId="25649"/>
    <cellStyle name="Percent 2 4 4 2 5 2 3" xfId="19529"/>
    <cellStyle name="Percent 2 4 4 2 5 3" xfId="10031"/>
    <cellStyle name="Percent 2 4 4 2 5 3 2" xfId="22434"/>
    <cellStyle name="Percent 2 4 4 2 5 4" xfId="16539"/>
    <cellStyle name="Percent 2 4 4 2 6" xfId="6339"/>
    <cellStyle name="Percent 2 4 4 2 6 2" xfId="12524"/>
    <cellStyle name="Percent 2 4 4 2 6 2 2" xfId="24911"/>
    <cellStyle name="Percent 2 4 4 2 6 3" xfId="18769"/>
    <cellStyle name="Percent 2 4 4 2 7" xfId="9263"/>
    <cellStyle name="Percent 2 4 4 2 7 2" xfId="21674"/>
    <cellStyle name="Percent 2 4 4 2 8" xfId="13999"/>
    <cellStyle name="Percent 2 4 4 2 9" xfId="13641"/>
    <cellStyle name="Percent 2 4 4 2_LNG &amp; LPG rework" xfId="31022"/>
    <cellStyle name="Percent 2 4 4 3" xfId="338"/>
    <cellStyle name="Percent 2 4 4 3 2" xfId="712"/>
    <cellStyle name="Percent 2 4 4 3 2 2" xfId="4098"/>
    <cellStyle name="Percent 2 4 4 3 2 2 2" xfId="7162"/>
    <cellStyle name="Percent 2 4 4 3 2 2 2 2" xfId="13320"/>
    <cellStyle name="Percent 2 4 4 3 2 2 2 2 2" xfId="25707"/>
    <cellStyle name="Percent 2 4 4 3 2 2 2 3" xfId="19587"/>
    <cellStyle name="Percent 2 4 4 3 2 2 3" xfId="10089"/>
    <cellStyle name="Percent 2 4 4 3 2 2 3 2" xfId="22492"/>
    <cellStyle name="Percent 2 4 4 3 2 2 4" xfId="16669"/>
    <cellStyle name="Percent 2 4 4 3 2 3" xfId="6473"/>
    <cellStyle name="Percent 2 4 4 3 2 3 2" xfId="12632"/>
    <cellStyle name="Percent 2 4 4 3 2 3 2 2" xfId="25019"/>
    <cellStyle name="Percent 2 4 4 3 2 3 3" xfId="18899"/>
    <cellStyle name="Percent 2 4 4 3 2 4" xfId="9401"/>
    <cellStyle name="Percent 2 4 4 3 2 4 2" xfId="21804"/>
    <cellStyle name="Percent 2 4 4 3 2 5" xfId="14442"/>
    <cellStyle name="Percent 2 4 4 3 3" xfId="3399"/>
    <cellStyle name="Percent 2 4 4 3 3 2" xfId="7106"/>
    <cellStyle name="Percent 2 4 4 3 3 2 2" xfId="13264"/>
    <cellStyle name="Percent 2 4 4 3 3 2 2 2" xfId="25651"/>
    <cellStyle name="Percent 2 4 4 3 3 2 3" xfId="19531"/>
    <cellStyle name="Percent 2 4 4 3 3 3" xfId="10033"/>
    <cellStyle name="Percent 2 4 4 3 3 3 2" xfId="22436"/>
    <cellStyle name="Percent 2 4 4 3 3 4" xfId="16543"/>
    <cellStyle name="Percent 2 4 4 3 4" xfId="6343"/>
    <cellStyle name="Percent 2 4 4 3 4 2" xfId="12526"/>
    <cellStyle name="Percent 2 4 4 3 4 2 2" xfId="24913"/>
    <cellStyle name="Percent 2 4 4 3 4 3" xfId="18773"/>
    <cellStyle name="Percent 2 4 4 3 5" xfId="9267"/>
    <cellStyle name="Percent 2 4 4 3 5 2" xfId="21678"/>
    <cellStyle name="Percent 2 4 4 3 6" xfId="14087"/>
    <cellStyle name="Percent 2 4 4 3 7" xfId="13731"/>
    <cellStyle name="Percent 2 4 4 3_LNG &amp; LPG rework" xfId="31025"/>
    <cellStyle name="Percent 2 4 4 4" xfId="426"/>
    <cellStyle name="Percent 2 4 4 4 2" xfId="800"/>
    <cellStyle name="Percent 2 4 4 4 2 2" xfId="4184"/>
    <cellStyle name="Percent 2 4 4 4 2 2 2" xfId="7244"/>
    <cellStyle name="Percent 2 4 4 4 2 2 2 2" xfId="13402"/>
    <cellStyle name="Percent 2 4 4 4 2 2 2 2 2" xfId="25789"/>
    <cellStyle name="Percent 2 4 4 4 2 2 2 3" xfId="19669"/>
    <cellStyle name="Percent 2 4 4 4 2 2 3" xfId="10171"/>
    <cellStyle name="Percent 2 4 4 4 2 2 3 2" xfId="22574"/>
    <cellStyle name="Percent 2 4 4 4 2 2 4" xfId="16755"/>
    <cellStyle name="Percent 2 4 4 4 2 3" xfId="6559"/>
    <cellStyle name="Percent 2 4 4 4 2 3 2" xfId="12718"/>
    <cellStyle name="Percent 2 4 4 4 2 3 2 2" xfId="25105"/>
    <cellStyle name="Percent 2 4 4 4 2 3 3" xfId="18985"/>
    <cellStyle name="Percent 2 4 4 4 2 4" xfId="9487"/>
    <cellStyle name="Percent 2 4 4 4 2 4 2" xfId="21890"/>
    <cellStyle name="Percent 2 4 4 4 2 5" xfId="14530"/>
    <cellStyle name="Percent 2 4 4 4 3" xfId="3400"/>
    <cellStyle name="Percent 2 4 4 4 3 2" xfId="7107"/>
    <cellStyle name="Percent 2 4 4 4 3 2 2" xfId="13265"/>
    <cellStyle name="Percent 2 4 4 4 3 2 2 2" xfId="25652"/>
    <cellStyle name="Percent 2 4 4 4 3 2 3" xfId="19532"/>
    <cellStyle name="Percent 2 4 4 4 3 3" xfId="10034"/>
    <cellStyle name="Percent 2 4 4 4 3 3 2" xfId="22437"/>
    <cellStyle name="Percent 2 4 4 4 3 4" xfId="16544"/>
    <cellStyle name="Percent 2 4 4 4 4" xfId="6344"/>
    <cellStyle name="Percent 2 4 4 4 4 2" xfId="12527"/>
    <cellStyle name="Percent 2 4 4 4 4 2 2" xfId="24914"/>
    <cellStyle name="Percent 2 4 4 4 4 3" xfId="18774"/>
    <cellStyle name="Percent 2 4 4 4 5" xfId="9268"/>
    <cellStyle name="Percent 2 4 4 4 5 2" xfId="21679"/>
    <cellStyle name="Percent 2 4 4 4 6" xfId="14175"/>
    <cellStyle name="Percent 2 4 4 4_LNG &amp; LPG rework" xfId="31026"/>
    <cellStyle name="Percent 2 4 4 5" xfId="535"/>
    <cellStyle name="Percent 2 4 4 5 2" xfId="3401"/>
    <cellStyle name="Percent 2 4 4 5 2 2" xfId="7108"/>
    <cellStyle name="Percent 2 4 4 5 2 2 2" xfId="13266"/>
    <cellStyle name="Percent 2 4 4 5 2 2 2 2" xfId="25653"/>
    <cellStyle name="Percent 2 4 4 5 2 2 3" xfId="19533"/>
    <cellStyle name="Percent 2 4 4 5 2 3" xfId="10035"/>
    <cellStyle name="Percent 2 4 4 5 2 3 2" xfId="22438"/>
    <cellStyle name="Percent 2 4 4 5 2 4" xfId="16545"/>
    <cellStyle name="Percent 2 4 4 5 3" xfId="6345"/>
    <cellStyle name="Percent 2 4 4 5 3 2" xfId="10931"/>
    <cellStyle name="Percent 2 4 4 5 3 2 2" xfId="23332"/>
    <cellStyle name="Percent 2 4 4 5 3 3" xfId="18775"/>
    <cellStyle name="Percent 2 4 4 5 4" xfId="9269"/>
    <cellStyle name="Percent 2 4 4 5 4 2" xfId="21680"/>
    <cellStyle name="Percent 2 4 4 5 5" xfId="14266"/>
    <cellStyle name="Percent 2 4 4 5_LNG &amp; LPG rework" xfId="31027"/>
    <cellStyle name="Percent 2 4 4 6" xfId="3402"/>
    <cellStyle name="Percent 2 4 4 6 2" xfId="6346"/>
    <cellStyle name="Percent 2 4 4 6 2 2" xfId="12528"/>
    <cellStyle name="Percent 2 4 4 6 2 2 2" xfId="24915"/>
    <cellStyle name="Percent 2 4 4 6 2 3" xfId="18776"/>
    <cellStyle name="Percent 2 4 4 6 3" xfId="9270"/>
    <cellStyle name="Percent 2 4 4 6 3 2" xfId="21681"/>
    <cellStyle name="Percent 2 4 4 6 4" xfId="16546"/>
    <cellStyle name="Percent 2 4 4 7" xfId="3394"/>
    <cellStyle name="Percent 2 4 4 7 2" xfId="7103"/>
    <cellStyle name="Percent 2 4 4 7 2 2" xfId="13261"/>
    <cellStyle name="Percent 2 4 4 7 2 2 2" xfId="25648"/>
    <cellStyle name="Percent 2 4 4 7 2 3" xfId="19528"/>
    <cellStyle name="Percent 2 4 4 7 3" xfId="10030"/>
    <cellStyle name="Percent 2 4 4 7 3 2" xfId="22433"/>
    <cellStyle name="Percent 2 4 4 7 4" xfId="16538"/>
    <cellStyle name="Percent 2 4 4 8" xfId="6338"/>
    <cellStyle name="Percent 2 4 4 8 2" xfId="12523"/>
    <cellStyle name="Percent 2 4 4 8 2 2" xfId="24910"/>
    <cellStyle name="Percent 2 4 4 8 3" xfId="18768"/>
    <cellStyle name="Percent 2 4 4 9" xfId="9262"/>
    <cellStyle name="Percent 2 4 4 9 2" xfId="21673"/>
    <cellStyle name="Percent 2 4 4_LNG &amp; LPG rework" xfId="31021"/>
    <cellStyle name="Percent 2 4 5" xfId="204"/>
    <cellStyle name="Percent 2 4 5 2" xfId="580"/>
    <cellStyle name="Percent 2 4 5 2 2" xfId="3404"/>
    <cellStyle name="Percent 2 4 5 2 2 2" xfId="7110"/>
    <cellStyle name="Percent 2 4 5 2 2 2 2" xfId="13268"/>
    <cellStyle name="Percent 2 4 5 2 2 2 2 2" xfId="25655"/>
    <cellStyle name="Percent 2 4 5 2 2 2 3" xfId="19535"/>
    <cellStyle name="Percent 2 4 5 2 2 3" xfId="10037"/>
    <cellStyle name="Percent 2 4 5 2 2 3 2" xfId="22440"/>
    <cellStyle name="Percent 2 4 5 2 2 4" xfId="16548"/>
    <cellStyle name="Percent 2 4 5 2 3" xfId="6348"/>
    <cellStyle name="Percent 2 4 5 2 3 2" xfId="10671"/>
    <cellStyle name="Percent 2 4 5 2 3 2 2" xfId="23072"/>
    <cellStyle name="Percent 2 4 5 2 3 3" xfId="18778"/>
    <cellStyle name="Percent 2 4 5 2 4" xfId="9272"/>
    <cellStyle name="Percent 2 4 5 2 4 2" xfId="21683"/>
    <cellStyle name="Percent 2 4 5 2 5" xfId="14310"/>
    <cellStyle name="Percent 2 4 5 2 6" xfId="13775"/>
    <cellStyle name="Percent 2 4 5 2_LNG &amp; LPG rework" xfId="31029"/>
    <cellStyle name="Percent 2 4 5 3" xfId="3405"/>
    <cellStyle name="Percent 2 4 5 3 2" xfId="6349"/>
    <cellStyle name="Percent 2 4 5 3 2 2" xfId="10467"/>
    <cellStyle name="Percent 2 4 5 3 2 2 2" xfId="22868"/>
    <cellStyle name="Percent 2 4 5 3 2 3" xfId="18779"/>
    <cellStyle name="Percent 2 4 5 3 3" xfId="10860"/>
    <cellStyle name="Percent 2 4 5 3 3 2" xfId="23261"/>
    <cellStyle name="Percent 2 4 5 3 4" xfId="9273"/>
    <cellStyle name="Percent 2 4 5 3 4 2" xfId="21684"/>
    <cellStyle name="Percent 2 4 5 3 5" xfId="16549"/>
    <cellStyle name="Percent 2 4 5 3_LNG &amp; LPG rework" xfId="31030"/>
    <cellStyle name="Percent 2 4 5 4" xfId="3406"/>
    <cellStyle name="Percent 2 4 5 4 2" xfId="6350"/>
    <cellStyle name="Percent 2 4 5 4 2 2" xfId="12530"/>
    <cellStyle name="Percent 2 4 5 4 2 2 2" xfId="24917"/>
    <cellStyle name="Percent 2 4 5 4 2 3" xfId="18780"/>
    <cellStyle name="Percent 2 4 5 4 3" xfId="9274"/>
    <cellStyle name="Percent 2 4 5 4 3 2" xfId="21685"/>
    <cellStyle name="Percent 2 4 5 4 4" xfId="16550"/>
    <cellStyle name="Percent 2 4 5 5" xfId="3403"/>
    <cellStyle name="Percent 2 4 5 5 2" xfId="7109"/>
    <cellStyle name="Percent 2 4 5 5 2 2" xfId="13267"/>
    <cellStyle name="Percent 2 4 5 5 2 2 2" xfId="25654"/>
    <cellStyle name="Percent 2 4 5 5 2 3" xfId="19534"/>
    <cellStyle name="Percent 2 4 5 5 3" xfId="10036"/>
    <cellStyle name="Percent 2 4 5 5 3 2" xfId="22439"/>
    <cellStyle name="Percent 2 4 5 5 4" xfId="16547"/>
    <cellStyle name="Percent 2 4 5 6" xfId="6347"/>
    <cellStyle name="Percent 2 4 5 6 2" xfId="12529"/>
    <cellStyle name="Percent 2 4 5 6 2 2" xfId="24916"/>
    <cellStyle name="Percent 2 4 5 6 3" xfId="18777"/>
    <cellStyle name="Percent 2 4 5 7" xfId="9271"/>
    <cellStyle name="Percent 2 4 5 7 2" xfId="21682"/>
    <cellStyle name="Percent 2 4 5 8" xfId="13955"/>
    <cellStyle name="Percent 2 4 5 9" xfId="13597"/>
    <cellStyle name="Percent 2 4 5_LNG &amp; LPG rework" xfId="31028"/>
    <cellStyle name="Percent 2 4 6" xfId="294"/>
    <cellStyle name="Percent 2 4 6 2" xfId="668"/>
    <cellStyle name="Percent 2 4 6 2 2" xfId="4059"/>
    <cellStyle name="Percent 2 4 6 2 2 2" xfId="7126"/>
    <cellStyle name="Percent 2 4 6 2 2 2 2" xfId="13284"/>
    <cellStyle name="Percent 2 4 6 2 2 2 2 2" xfId="25671"/>
    <cellStyle name="Percent 2 4 6 2 2 2 3" xfId="19551"/>
    <cellStyle name="Percent 2 4 6 2 2 3" xfId="10053"/>
    <cellStyle name="Percent 2 4 6 2 2 3 2" xfId="22456"/>
    <cellStyle name="Percent 2 4 6 2 2 4" xfId="16630"/>
    <cellStyle name="Percent 2 4 6 2 3" xfId="6434"/>
    <cellStyle name="Percent 2 4 6 2 3 2" xfId="12593"/>
    <cellStyle name="Percent 2 4 6 2 3 2 2" xfId="24980"/>
    <cellStyle name="Percent 2 4 6 2 3 3" xfId="18860"/>
    <cellStyle name="Percent 2 4 6 2 4" xfId="9362"/>
    <cellStyle name="Percent 2 4 6 2 4 2" xfId="21765"/>
    <cellStyle name="Percent 2 4 6 2 5" xfId="14398"/>
    <cellStyle name="Percent 2 4 6 3" xfId="3407"/>
    <cellStyle name="Percent 2 4 6 3 2" xfId="7111"/>
    <cellStyle name="Percent 2 4 6 3 2 2" xfId="13269"/>
    <cellStyle name="Percent 2 4 6 3 2 2 2" xfId="25656"/>
    <cellStyle name="Percent 2 4 6 3 2 3" xfId="19536"/>
    <cellStyle name="Percent 2 4 6 3 3" xfId="10038"/>
    <cellStyle name="Percent 2 4 6 3 3 2" xfId="22441"/>
    <cellStyle name="Percent 2 4 6 3 4" xfId="16551"/>
    <cellStyle name="Percent 2 4 6 4" xfId="6351"/>
    <cellStyle name="Percent 2 4 6 4 2" xfId="12531"/>
    <cellStyle name="Percent 2 4 6 4 2 2" xfId="24918"/>
    <cellStyle name="Percent 2 4 6 4 3" xfId="18781"/>
    <cellStyle name="Percent 2 4 6 5" xfId="9275"/>
    <cellStyle name="Percent 2 4 6 5 2" xfId="21686"/>
    <cellStyle name="Percent 2 4 6 6" xfId="14043"/>
    <cellStyle name="Percent 2 4 6 7" xfId="13687"/>
    <cellStyle name="Percent 2 4 6_LNG &amp; LPG rework" xfId="31031"/>
    <cellStyle name="Percent 2 4 7" xfId="382"/>
    <cellStyle name="Percent 2 4 7 2" xfId="756"/>
    <cellStyle name="Percent 2 4 7 2 2" xfId="4140"/>
    <cellStyle name="Percent 2 4 7 2 2 2" xfId="7204"/>
    <cellStyle name="Percent 2 4 7 2 2 2 2" xfId="13362"/>
    <cellStyle name="Percent 2 4 7 2 2 2 2 2" xfId="25749"/>
    <cellStyle name="Percent 2 4 7 2 2 2 3" xfId="19629"/>
    <cellStyle name="Percent 2 4 7 2 2 3" xfId="10131"/>
    <cellStyle name="Percent 2 4 7 2 2 3 2" xfId="22534"/>
    <cellStyle name="Percent 2 4 7 2 2 4" xfId="16711"/>
    <cellStyle name="Percent 2 4 7 2 3" xfId="6515"/>
    <cellStyle name="Percent 2 4 7 2 3 2" xfId="12674"/>
    <cellStyle name="Percent 2 4 7 2 3 2 2" xfId="25061"/>
    <cellStyle name="Percent 2 4 7 2 3 3" xfId="18941"/>
    <cellStyle name="Percent 2 4 7 2 4" xfId="9443"/>
    <cellStyle name="Percent 2 4 7 2 4 2" xfId="21846"/>
    <cellStyle name="Percent 2 4 7 2 5" xfId="14486"/>
    <cellStyle name="Percent 2 4 7 3" xfId="3408"/>
    <cellStyle name="Percent 2 4 7 3 2" xfId="7112"/>
    <cellStyle name="Percent 2 4 7 3 2 2" xfId="13270"/>
    <cellStyle name="Percent 2 4 7 3 2 2 2" xfId="25657"/>
    <cellStyle name="Percent 2 4 7 3 2 3" xfId="19537"/>
    <cellStyle name="Percent 2 4 7 3 3" xfId="10039"/>
    <cellStyle name="Percent 2 4 7 3 3 2" xfId="22442"/>
    <cellStyle name="Percent 2 4 7 3 4" xfId="16552"/>
    <cellStyle name="Percent 2 4 7 4" xfId="6352"/>
    <cellStyle name="Percent 2 4 7 4 2" xfId="12532"/>
    <cellStyle name="Percent 2 4 7 4 2 2" xfId="24919"/>
    <cellStyle name="Percent 2 4 7 4 3" xfId="18782"/>
    <cellStyle name="Percent 2 4 7 5" xfId="9276"/>
    <cellStyle name="Percent 2 4 7 5 2" xfId="21687"/>
    <cellStyle name="Percent 2 4 7 6" xfId="14131"/>
    <cellStyle name="Percent 2 4 7_LNG &amp; LPG rework" xfId="31032"/>
    <cellStyle name="Percent 2 4 8" xfId="491"/>
    <cellStyle name="Percent 2 4 8 2" xfId="3409"/>
    <cellStyle name="Percent 2 4 8 2 2" xfId="7113"/>
    <cellStyle name="Percent 2 4 8 2 2 2" xfId="13271"/>
    <cellStyle name="Percent 2 4 8 2 2 2 2" xfId="25658"/>
    <cellStyle name="Percent 2 4 8 2 2 3" xfId="19538"/>
    <cellStyle name="Percent 2 4 8 2 3" xfId="10040"/>
    <cellStyle name="Percent 2 4 8 2 3 2" xfId="22443"/>
    <cellStyle name="Percent 2 4 8 2 4" xfId="16553"/>
    <cellStyle name="Percent 2 4 8 3" xfId="6353"/>
    <cellStyle name="Percent 2 4 8 3 2" xfId="10891"/>
    <cellStyle name="Percent 2 4 8 3 2 2" xfId="23292"/>
    <cellStyle name="Percent 2 4 8 3 3" xfId="18783"/>
    <cellStyle name="Percent 2 4 8 4" xfId="9277"/>
    <cellStyle name="Percent 2 4 8 4 2" xfId="21688"/>
    <cellStyle name="Percent 2 4 8 5" xfId="14222"/>
    <cellStyle name="Percent 2 4 8_LNG &amp; LPG rework" xfId="31033"/>
    <cellStyle name="Percent 2 4 9" xfId="3410"/>
    <cellStyle name="Percent 2 4 9 2" xfId="6354"/>
    <cellStyle name="Percent 2 4 9 2 2" xfId="12533"/>
    <cellStyle name="Percent 2 4 9 2 2 2" xfId="24920"/>
    <cellStyle name="Percent 2 4 9 2 3" xfId="18784"/>
    <cellStyle name="Percent 2 4 9 3" xfId="9278"/>
    <cellStyle name="Percent 2 4 9 3 2" xfId="21689"/>
    <cellStyle name="Percent 2 4 9 4" xfId="16554"/>
    <cellStyle name="Percent 2 4_LNG &amp; LPG rework" xfId="30978"/>
    <cellStyle name="Percent 2 5" xfId="3411"/>
    <cellStyle name="Percent 2 5 2" xfId="3499"/>
    <cellStyle name="Percent 2 5 2 2" xfId="6365"/>
    <cellStyle name="Percent 2 5 2 2 2" xfId="12543"/>
    <cellStyle name="Percent 2 5 2 2 2 2" xfId="24930"/>
    <cellStyle name="Percent 2 5 2 2 3" xfId="18795"/>
    <cellStyle name="Percent 2 5 2 3" xfId="9290"/>
    <cellStyle name="Percent 2 5 2 3 2" xfId="21700"/>
    <cellStyle name="Percent 2 5 2 4" xfId="16565"/>
    <cellStyle name="Percent 2 5 3" xfId="10683"/>
    <cellStyle name="Percent 2 5 3 2" xfId="23084"/>
    <cellStyle name="Percent 2 5 4" xfId="26032"/>
    <cellStyle name="Percent 2 5 5" xfId="27458"/>
    <cellStyle name="Percent 2 5_LNG &amp; LPG rework" xfId="31034"/>
    <cellStyle name="Percent 2 6" xfId="1056"/>
    <cellStyle name="Percent 2 6 2" xfId="4437"/>
    <cellStyle name="Percent 2 6 2 2" xfId="10477"/>
    <cellStyle name="Percent 2 6 2 2 2" xfId="22878"/>
    <cellStyle name="Percent 2 6 2 3" xfId="16874"/>
    <cellStyle name="Percent 2 6 3" xfId="10872"/>
    <cellStyle name="Percent 2 6 3 2" xfId="23273"/>
    <cellStyle name="Percent 2 6 4" xfId="7362"/>
    <cellStyle name="Percent 2 6 4 2" xfId="19780"/>
    <cellStyle name="Percent 2 6 5" xfId="14645"/>
    <cellStyle name="Percent 2 6_LNG &amp; LPG rework" xfId="31035"/>
    <cellStyle name="Percent 2 7" xfId="3529"/>
    <cellStyle name="Percent 2 7 2" xfId="6390"/>
    <cellStyle name="Percent 2 7 2 2" xfId="10482"/>
    <cellStyle name="Percent 2 7 2 2 2" xfId="22883"/>
    <cellStyle name="Percent 2 7 2 3" xfId="18820"/>
    <cellStyle name="Percent 2 7 3" xfId="10881"/>
    <cellStyle name="Percent 2 7 3 2" xfId="23282"/>
    <cellStyle name="Percent 2 7 4" xfId="9315"/>
    <cellStyle name="Percent 2 7 4 2" xfId="21725"/>
    <cellStyle name="Percent 2 7 5" xfId="16590"/>
    <cellStyle name="Percent 2 7_LNG &amp; LPG rework" xfId="31036"/>
    <cellStyle name="Percent 2 8" xfId="3532"/>
    <cellStyle name="Percent 2 9" xfId="878"/>
    <cellStyle name="Percent 2 9 2" xfId="27459"/>
    <cellStyle name="Percent 2 9 2 2" xfId="28146"/>
    <cellStyle name="Percent 2 9 3" xfId="27471"/>
    <cellStyle name="Percent 2_LNG &amp; LPG rework" xfId="30864"/>
    <cellStyle name="Percent 3" xfId="482"/>
    <cellStyle name="Percent 3 2" xfId="3488"/>
    <cellStyle name="Percent 3 2 2" xfId="3938"/>
    <cellStyle name="Percent 3 2 2 2" xfId="28615"/>
    <cellStyle name="Percent 3 2 2 3" xfId="27939"/>
    <cellStyle name="Percent 3 2 3" xfId="26001"/>
    <cellStyle name="Percent 3 3" xfId="3823"/>
    <cellStyle name="Percent 3 3 2" xfId="28505"/>
    <cellStyle name="Percent 3 3 3" xfId="27829"/>
    <cellStyle name="Percent 3 4" xfId="25883"/>
    <cellStyle name="Percent 3 5" xfId="26233"/>
    <cellStyle name="Percent 3 6" xfId="28835"/>
    <cellStyle name="Percent 3_LNG &amp; LPG rework" xfId="31037"/>
    <cellStyle name="Percent 4" xfId="838"/>
    <cellStyle name="Percent 4 2" xfId="3412"/>
    <cellStyle name="Percent 4 2 2" xfId="3824"/>
    <cellStyle name="Percent 4 2 2 2" xfId="28506"/>
    <cellStyle name="Percent 4 2 2 3" xfId="27830"/>
    <cellStyle name="Percent 4 2 3" xfId="26003"/>
    <cellStyle name="Percent 4 3" xfId="1060"/>
    <cellStyle name="Percent 4 4" xfId="4222"/>
    <cellStyle name="Percent 4 4 2" xfId="6597"/>
    <cellStyle name="Percent 4 4 2 2" xfId="12756"/>
    <cellStyle name="Percent 4 4 2 2 2" xfId="25143"/>
    <cellStyle name="Percent 4 4 2 3" xfId="19023"/>
    <cellStyle name="Percent 4 4 3" xfId="9525"/>
    <cellStyle name="Percent 4 4 3 2" xfId="21928"/>
    <cellStyle name="Percent 4 4 4" xfId="16793"/>
    <cellStyle name="Percent 4 5" xfId="889"/>
    <cellStyle name="Percent 4 5 2" xfId="28147"/>
    <cellStyle name="Percent 4 5 3" xfId="27472"/>
    <cellStyle name="Percent 4 6" xfId="14568"/>
    <cellStyle name="Percent 4 7" xfId="25914"/>
    <cellStyle name="Percent 4_LNG &amp; LPG rework" xfId="31038"/>
    <cellStyle name="Percent 5" xfId="842"/>
    <cellStyle name="Percent 5 2" xfId="3485"/>
    <cellStyle name="Percent 5 2 2" xfId="3935"/>
    <cellStyle name="Percent 5 2 2 2" xfId="28612"/>
    <cellStyle name="Percent 5 2 2 3" xfId="27936"/>
    <cellStyle name="Percent 5 2 3" xfId="25996"/>
    <cellStyle name="Percent 5 3" xfId="3465"/>
    <cellStyle name="Percent 5_LNG &amp; LPG rework" xfId="31039"/>
    <cellStyle name="Percent 6" xfId="3586"/>
    <cellStyle name="Percent 6 2" xfId="6400"/>
    <cellStyle name="Percent 6 2 2" xfId="12563"/>
    <cellStyle name="Percent 6 2 2 2" xfId="24950"/>
    <cellStyle name="Percent 6 2 3" xfId="18830"/>
    <cellStyle name="Percent 6 3" xfId="9326"/>
    <cellStyle name="Percent 6 3 2" xfId="21735"/>
    <cellStyle name="Percent 6 4" xfId="16600"/>
    <cellStyle name="Percent 6 5" xfId="27460"/>
    <cellStyle name="Percent 7" xfId="3"/>
    <cellStyle name="Percent 7 2" xfId="28136"/>
    <cellStyle name="Percent 7 3" xfId="27462"/>
    <cellStyle name="Percent 7 4" xfId="29941"/>
    <cellStyle name="Percent 8" xfId="29944"/>
    <cellStyle name="Percent 9" xfId="29986"/>
    <cellStyle name="Satisfaisant" xfId="90"/>
    <cellStyle name="Sortie" xfId="91"/>
    <cellStyle name="Style 26" xfId="4"/>
    <cellStyle name="Style 26 10" xfId="3413"/>
    <cellStyle name="Style 26 10 2" xfId="3826"/>
    <cellStyle name="Style 26 10 2 2" xfId="28508"/>
    <cellStyle name="Style 26 10 2 3" xfId="27832"/>
    <cellStyle name="Style 26 10 3" xfId="28230"/>
    <cellStyle name="Style 26 10 4" xfId="27554"/>
    <cellStyle name="Style 26 11" xfId="3414"/>
    <cellStyle name="Style 26 11 2" xfId="3827"/>
    <cellStyle name="Style 26 11 2 2" xfId="28509"/>
    <cellStyle name="Style 26 11 2 3" xfId="27833"/>
    <cellStyle name="Style 26 11 3" xfId="28231"/>
    <cellStyle name="Style 26 11 4" xfId="27555"/>
    <cellStyle name="Style 26 12" xfId="3825"/>
    <cellStyle name="Style 26 12 2" xfId="28507"/>
    <cellStyle name="Style 26 12 3" xfId="27831"/>
    <cellStyle name="Style 26 13" xfId="25846"/>
    <cellStyle name="Style 26 2" xfId="101"/>
    <cellStyle name="Style 26 2 2" xfId="1061"/>
    <cellStyle name="Style 26 2 2 2" xfId="3829"/>
    <cellStyle name="Style 26 2 2 2 2" xfId="28511"/>
    <cellStyle name="Style 26 2 2 2 3" xfId="27835"/>
    <cellStyle name="Style 26 2 2 3" xfId="25930"/>
    <cellStyle name="Style 26 2 3" xfId="3828"/>
    <cellStyle name="Style 26 2 3 2" xfId="28510"/>
    <cellStyle name="Style 26 2 3 3" xfId="27834"/>
    <cellStyle name="Style 26 2 4" xfId="3980"/>
    <cellStyle name="Style 26 2 4 2" xfId="28650"/>
    <cellStyle name="Style 26 2 4 3" xfId="27974"/>
    <cellStyle name="Style 26 2 5" xfId="3981"/>
    <cellStyle name="Style 26 2 5 2" xfId="28651"/>
    <cellStyle name="Style 26 2 5 3" xfId="27975"/>
    <cellStyle name="Style 26 2 6" xfId="3994"/>
    <cellStyle name="Style 26 2 6 2" xfId="28659"/>
    <cellStyle name="Style 26 2 6 3" xfId="27983"/>
    <cellStyle name="Style 26 2 7" xfId="3995"/>
    <cellStyle name="Style 26 2 7 2" xfId="28660"/>
    <cellStyle name="Style 26 2 7 3" xfId="27984"/>
    <cellStyle name="Style 26 2 8" xfId="25856"/>
    <cellStyle name="Style 26 2_Alumina - Quantity and Value" xfId="4022"/>
    <cellStyle name="Style 26 3" xfId="1062"/>
    <cellStyle name="Style 26 3 2" xfId="3830"/>
    <cellStyle name="Style 26 3 2 2" xfId="28512"/>
    <cellStyle name="Style 26 3 2 3" xfId="27836"/>
    <cellStyle name="Style 26 3 3" xfId="28169"/>
    <cellStyle name="Style 26 3 4" xfId="27494"/>
    <cellStyle name="Style 26 4" xfId="3415"/>
    <cellStyle name="Style 26 4 2" xfId="3831"/>
    <cellStyle name="Style 26 4 2 2" xfId="28513"/>
    <cellStyle name="Style 26 4 2 3" xfId="27837"/>
    <cellStyle name="Style 26 4 3" xfId="28232"/>
    <cellStyle name="Style 26 4 4" xfId="27556"/>
    <cellStyle name="Style 26 5" xfId="3416"/>
    <cellStyle name="Style 26 5 2" xfId="3832"/>
    <cellStyle name="Style 26 5 2 2" xfId="28514"/>
    <cellStyle name="Style 26 5 2 3" xfId="27838"/>
    <cellStyle name="Style 26 5 3" xfId="28233"/>
    <cellStyle name="Style 26 5 4" xfId="27557"/>
    <cellStyle name="Style 26 6" xfId="3417"/>
    <cellStyle name="Style 26 6 2" xfId="3833"/>
    <cellStyle name="Style 26 6 2 2" xfId="28515"/>
    <cellStyle name="Style 26 6 2 3" xfId="27839"/>
    <cellStyle name="Style 26 6 3" xfId="28234"/>
    <cellStyle name="Style 26 6 4" xfId="27558"/>
    <cellStyle name="Style 26 7" xfId="3418"/>
    <cellStyle name="Style 26 7 2" xfId="3834"/>
    <cellStyle name="Style 26 7 2 2" xfId="28516"/>
    <cellStyle name="Style 26 7 2 3" xfId="27840"/>
    <cellStyle name="Style 26 7 3" xfId="28235"/>
    <cellStyle name="Style 26 7 4" xfId="27559"/>
    <cellStyle name="Style 26 8" xfId="3419"/>
    <cellStyle name="Style 26 8 2" xfId="3835"/>
    <cellStyle name="Style 26 8 2 2" xfId="28517"/>
    <cellStyle name="Style 26 8 2 3" xfId="27841"/>
    <cellStyle name="Style 26 8 3" xfId="28236"/>
    <cellStyle name="Style 26 8 4" xfId="27560"/>
    <cellStyle name="Style 26 9" xfId="3420"/>
    <cellStyle name="Style 26 9 2" xfId="3836"/>
    <cellStyle name="Style 26 9 2 2" xfId="28518"/>
    <cellStyle name="Style 26 9 2 3" xfId="27842"/>
    <cellStyle name="Style 26 9 3" xfId="28237"/>
    <cellStyle name="Style 26 9 4" xfId="27561"/>
    <cellStyle name="Style 26_Alumina - Quantity and Value" xfId="4021"/>
    <cellStyle name="Style 34" xfId="5"/>
    <cellStyle name="Style 34 10" xfId="24"/>
    <cellStyle name="Style 34 11" xfId="27"/>
    <cellStyle name="Style 34 12" xfId="30"/>
    <cellStyle name="Style 34 13" xfId="33"/>
    <cellStyle name="Style 34 14" xfId="36"/>
    <cellStyle name="Style 34 15" xfId="39"/>
    <cellStyle name="Style 34 16" xfId="42"/>
    <cellStyle name="Style 34 17" xfId="44"/>
    <cellStyle name="Style 34 18" xfId="3421"/>
    <cellStyle name="Style 34 19" xfId="3970"/>
    <cellStyle name="Style 34 2" xfId="7"/>
    <cellStyle name="Style 34 2 2" xfId="3422"/>
    <cellStyle name="Style 34 2_Base Metals Prices" xfId="3423"/>
    <cellStyle name="Style 34 20" xfId="3978"/>
    <cellStyle name="Style 34 21" xfId="3979"/>
    <cellStyle name="Style 34 22" xfId="3982"/>
    <cellStyle name="Style 34 23" xfId="3993"/>
    <cellStyle name="Style 34 3" xfId="9"/>
    <cellStyle name="Style 34 4" xfId="11"/>
    <cellStyle name="Style 34 5" xfId="13"/>
    <cellStyle name="Style 34 6" xfId="15"/>
    <cellStyle name="Style 34 7" xfId="17"/>
    <cellStyle name="Style 34 8" xfId="19"/>
    <cellStyle name="Style 34 9" xfId="21"/>
    <cellStyle name="Style 34_Gigajoule Data" xfId="26313"/>
    <cellStyle name="Style 35" xfId="6"/>
    <cellStyle name="Style 35 10" xfId="25"/>
    <cellStyle name="Style 35 11" xfId="28"/>
    <cellStyle name="Style 35 12" xfId="31"/>
    <cellStyle name="Style 35 13" xfId="34"/>
    <cellStyle name="Style 35 14" xfId="37"/>
    <cellStyle name="Style 35 15" xfId="40"/>
    <cellStyle name="Style 35 16" xfId="43"/>
    <cellStyle name="Style 35 17" xfId="45"/>
    <cellStyle name="Style 35 18" xfId="3424"/>
    <cellStyle name="Style 35 19" xfId="3971"/>
    <cellStyle name="Style 35 2" xfId="8"/>
    <cellStyle name="Style 35 2 2" xfId="3425"/>
    <cellStyle name="Style 35 2_Base Metals Prices" xfId="3426"/>
    <cellStyle name="Style 35 20" xfId="3977"/>
    <cellStyle name="Style 35 21" xfId="3976"/>
    <cellStyle name="Style 35 22" xfId="3983"/>
    <cellStyle name="Style 35 23" xfId="3992"/>
    <cellStyle name="Style 35 3" xfId="10"/>
    <cellStyle name="Style 35 4" xfId="12"/>
    <cellStyle name="Style 35 5" xfId="14"/>
    <cellStyle name="Style 35 6" xfId="16"/>
    <cellStyle name="Style 35 7" xfId="18"/>
    <cellStyle name="Style 35 8" xfId="20"/>
    <cellStyle name="Style 35 9" xfId="22"/>
    <cellStyle name="Style 35_Gigajoule Data" xfId="26314"/>
    <cellStyle name="Texte explicatif" xfId="92"/>
    <cellStyle name="Title" xfId="26156" builtinId="15" customBuiltin="1"/>
    <cellStyle name="Title 2" xfId="26105"/>
    <cellStyle name="Titre" xfId="93"/>
    <cellStyle name="Titre 1" xfId="94"/>
    <cellStyle name="Titre 2" xfId="95"/>
    <cellStyle name="Titre 3" xfId="96"/>
    <cellStyle name="Titre 4" xfId="97"/>
    <cellStyle name="Titre_LNG &amp; LPG rework" xfId="31040"/>
    <cellStyle name="Total" xfId="26171" builtinId="25" customBuiltin="1"/>
    <cellStyle name="Total 2" xfId="98"/>
    <cellStyle name="Total 3" xfId="26106"/>
    <cellStyle name="Vérification" xfId="99"/>
    <cellStyle name="Warning Text" xfId="26169" builtinId="11" customBuiltin="1"/>
    <cellStyle name="Warning Text 2" xfId="26107"/>
  </cellStyles>
  <dxfs count="2">
    <dxf>
      <fill>
        <patternFill>
          <bgColor theme="3" tint="0.79998168889431442"/>
        </patternFill>
      </fill>
    </dxf>
    <dxf>
      <fill>
        <patternFill>
          <bgColor theme="3" tint="0.79998168889431442"/>
        </patternFill>
      </fill>
    </dxf>
  </dxfs>
  <tableStyles count="3" defaultTableStyle="TableStyleMedium2">
    <tableStyle name="Table Style 1" pivot="0" count="0"/>
    <tableStyle name="Table Style 2" pivot="0" count="1">
      <tableStyleElement type="secondRowStripe" dxfId="1"/>
    </tableStyle>
    <tableStyle name="Table Style 3" pivot="0" count="1">
      <tableStyleElement type="secondRowStripe" dxfId="0"/>
    </tableStyle>
  </tableStyles>
  <colors>
    <mruColors>
      <color rgb="FFEBF1DE"/>
      <color rgb="FF868686"/>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lang="en-GB" sz="1800" b="1" i="0" u="none" strike="noStrike" kern="1200" spc="0" baseline="0">
                <a:solidFill>
                  <a:sysClr val="windowText" lastClr="000000"/>
                </a:solidFill>
                <a:latin typeface="+mn-lt"/>
                <a:ea typeface="+mn-ea"/>
                <a:cs typeface="+mn-cs"/>
              </a:defRPr>
            </a:pPr>
            <a:r>
              <a:rPr lang="en-US"/>
              <a:t>Sales Value By Region </a:t>
            </a:r>
          </a:p>
          <a:p>
            <a:pPr>
              <a:defRPr lang="en-GB" sz="1800" b="1" i="0" u="none" strike="noStrike" kern="1200" spc="0" baseline="0">
                <a:solidFill>
                  <a:sysClr val="windowText" lastClr="000000"/>
                </a:solidFill>
                <a:latin typeface="+mn-lt"/>
                <a:ea typeface="+mn-ea"/>
                <a:cs typeface="+mn-cs"/>
              </a:defRPr>
            </a:pPr>
            <a:r>
              <a:rPr lang="en-US" sz="900" b="1" i="0" u="none" strike="noStrike" baseline="0">
                <a:effectLst/>
              </a:rPr>
              <a:t>2019-20</a:t>
            </a:r>
            <a:endParaRPr lang="en-US" sz="900"/>
          </a:p>
        </c:rich>
      </c:tx>
      <c:overlay val="0"/>
      <c:spPr>
        <a:noFill/>
        <a:ln>
          <a:noFill/>
        </a:ln>
        <a:effectLst/>
      </c:spPr>
    </c:title>
    <c:autoTitleDeleted val="0"/>
    <c:plotArea>
      <c:layout>
        <c:manualLayout>
          <c:layoutTarget val="inner"/>
          <c:xMode val="edge"/>
          <c:yMode val="edge"/>
          <c:x val="0.26993534819375098"/>
          <c:y val="0.125844586606187"/>
          <c:w val="0.43415816155372999"/>
          <c:h val="0.795647749951091"/>
        </c:manualLayout>
      </c:layout>
      <c:pieChart>
        <c:varyColors val="1"/>
        <c:ser>
          <c:idx val="0"/>
          <c:order val="0"/>
          <c:dPt>
            <c:idx val="0"/>
            <c:bubble3D val="0"/>
            <c:spPr>
              <a:solidFill>
                <a:schemeClr val="accent6">
                  <a:shade val="41000"/>
                </a:schemeClr>
              </a:solidFill>
              <a:ln w="19050">
                <a:solidFill>
                  <a:schemeClr val="lt1"/>
                </a:solidFill>
              </a:ln>
              <a:effectLst/>
            </c:spPr>
            <c:extLst>
              <c:ext xmlns:c16="http://schemas.microsoft.com/office/drawing/2014/chart" uri="{C3380CC4-5D6E-409C-BE32-E72D297353CC}">
                <c16:uniqueId val="{00000001-34C2-49C1-929B-AEAA0E992935}"/>
              </c:ext>
            </c:extLst>
          </c:dPt>
          <c:dPt>
            <c:idx val="1"/>
            <c:bubble3D val="0"/>
            <c:spPr>
              <a:solidFill>
                <a:schemeClr val="accent6">
                  <a:shade val="53000"/>
                </a:schemeClr>
              </a:solidFill>
              <a:ln w="19050">
                <a:solidFill>
                  <a:schemeClr val="lt1"/>
                </a:solidFill>
              </a:ln>
              <a:effectLst/>
            </c:spPr>
            <c:extLst>
              <c:ext xmlns:c16="http://schemas.microsoft.com/office/drawing/2014/chart" uri="{C3380CC4-5D6E-409C-BE32-E72D297353CC}">
                <c16:uniqueId val="{00000003-34C2-49C1-929B-AEAA0E992935}"/>
              </c:ext>
            </c:extLst>
          </c:dPt>
          <c:dPt>
            <c:idx val="2"/>
            <c:bubble3D val="0"/>
            <c:spPr>
              <a:solidFill>
                <a:schemeClr val="accent6">
                  <a:shade val="65000"/>
                </a:schemeClr>
              </a:solidFill>
              <a:ln w="19050">
                <a:solidFill>
                  <a:schemeClr val="lt1"/>
                </a:solidFill>
              </a:ln>
              <a:effectLst/>
            </c:spPr>
            <c:extLst>
              <c:ext xmlns:c16="http://schemas.microsoft.com/office/drawing/2014/chart" uri="{C3380CC4-5D6E-409C-BE32-E72D297353CC}">
                <c16:uniqueId val="{00000005-34C2-49C1-929B-AEAA0E992935}"/>
              </c:ext>
            </c:extLst>
          </c:dPt>
          <c:dPt>
            <c:idx val="3"/>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7-34C2-49C1-929B-AEAA0E992935}"/>
              </c:ext>
            </c:extLst>
          </c:dPt>
          <c:dPt>
            <c:idx val="4"/>
            <c:bubble3D val="0"/>
            <c:spPr>
              <a:solidFill>
                <a:schemeClr val="accent6">
                  <a:shade val="88000"/>
                </a:schemeClr>
              </a:solidFill>
              <a:ln w="19050">
                <a:solidFill>
                  <a:schemeClr val="lt1"/>
                </a:solidFill>
              </a:ln>
              <a:effectLst/>
            </c:spPr>
            <c:extLst>
              <c:ext xmlns:c16="http://schemas.microsoft.com/office/drawing/2014/chart" uri="{C3380CC4-5D6E-409C-BE32-E72D297353CC}">
                <c16:uniqueId val="{00000009-34C2-49C1-929B-AEAA0E99293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4C2-49C1-929B-AEAA0E992935}"/>
              </c:ext>
            </c:extLst>
          </c:dPt>
          <c:dPt>
            <c:idx val="6"/>
            <c:bubble3D val="0"/>
            <c:spPr>
              <a:solidFill>
                <a:schemeClr val="accent6">
                  <a:tint val="89000"/>
                </a:schemeClr>
              </a:solidFill>
              <a:ln w="19050">
                <a:solidFill>
                  <a:schemeClr val="lt1"/>
                </a:solidFill>
              </a:ln>
              <a:effectLst/>
            </c:spPr>
            <c:extLst>
              <c:ext xmlns:c16="http://schemas.microsoft.com/office/drawing/2014/chart" uri="{C3380CC4-5D6E-409C-BE32-E72D297353CC}">
                <c16:uniqueId val="{0000000D-34C2-49C1-929B-AEAA0E992935}"/>
              </c:ext>
            </c:extLst>
          </c:dPt>
          <c:dPt>
            <c:idx val="7"/>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F-34C2-49C1-929B-AEAA0E992935}"/>
              </c:ext>
            </c:extLst>
          </c:dPt>
          <c:dPt>
            <c:idx val="8"/>
            <c:bubble3D val="0"/>
            <c:spPr>
              <a:solidFill>
                <a:schemeClr val="accent6">
                  <a:tint val="65000"/>
                </a:schemeClr>
              </a:solidFill>
              <a:ln w="19050">
                <a:solidFill>
                  <a:schemeClr val="lt1"/>
                </a:solidFill>
              </a:ln>
              <a:effectLst/>
            </c:spPr>
            <c:extLst>
              <c:ext xmlns:c16="http://schemas.microsoft.com/office/drawing/2014/chart" uri="{C3380CC4-5D6E-409C-BE32-E72D297353CC}">
                <c16:uniqueId val="{00000011-34C2-49C1-929B-AEAA0E992935}"/>
              </c:ext>
            </c:extLst>
          </c:dPt>
          <c:dPt>
            <c:idx val="9"/>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1-EBBB-4CF6-B604-826C639E3537}"/>
              </c:ext>
            </c:extLst>
          </c:dPt>
          <c:dPt>
            <c:idx val="10"/>
            <c:bubble3D val="0"/>
            <c:spPr>
              <a:solidFill>
                <a:schemeClr val="accent6">
                  <a:tint val="42000"/>
                </a:schemeClr>
              </a:solidFill>
              <a:ln w="19050">
                <a:solidFill>
                  <a:schemeClr val="lt1"/>
                </a:solidFill>
              </a:ln>
              <a:effectLst/>
            </c:spPr>
            <c:extLst>
              <c:ext xmlns:c16="http://schemas.microsoft.com/office/drawing/2014/chart" uri="{C3380CC4-5D6E-409C-BE32-E72D297353CC}">
                <c16:uniqueId val="{00000000-EBBB-4CF6-B604-826C639E3537}"/>
              </c:ext>
            </c:extLst>
          </c:dPt>
          <c:dLbls>
            <c:dLbl>
              <c:idx val="0"/>
              <c:layout>
                <c:manualLayout>
                  <c:x val="-9.2317933297879823E-2"/>
                  <c:y val="0.2283329591507066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4C2-49C1-929B-AEAA0E992935}"/>
                </c:ext>
              </c:extLst>
            </c:dLbl>
            <c:dLbl>
              <c:idx val="1"/>
              <c:layout>
                <c:manualLayout>
                  <c:x val="-9.7070095620744937E-3"/>
                  <c:y val="-0.1995576514207573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4C2-49C1-929B-AEAA0E992935}"/>
                </c:ext>
              </c:extLst>
            </c:dLbl>
            <c:dLbl>
              <c:idx val="2"/>
              <c:layout>
                <c:manualLayout>
                  <c:x val="-1.0540106242779524E-2"/>
                  <c:y val="6.44952292959608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4C2-49C1-929B-AEAA0E992935}"/>
                </c:ext>
              </c:extLst>
            </c:dLbl>
            <c:dLbl>
              <c:idx val="3"/>
              <c:layout>
                <c:manualLayout>
                  <c:x val="-6.0518618277581898E-2"/>
                  <c:y val="0.1021916813975148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4C2-49C1-929B-AEAA0E992935}"/>
                </c:ext>
              </c:extLst>
            </c:dLbl>
            <c:dLbl>
              <c:idx val="4"/>
              <c:layout>
                <c:manualLayout>
                  <c:x val="-5.4831315968964241E-2"/>
                  <c:y val="7.470245014120208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4C2-49C1-929B-AEAA0E992935}"/>
                </c:ext>
              </c:extLst>
            </c:dLbl>
            <c:dLbl>
              <c:idx val="5"/>
              <c:layout>
                <c:manualLayout>
                  <c:x val="-0.1078255721083128"/>
                  <c:y val="7.087956479988530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4C2-49C1-929B-AEAA0E992935}"/>
                </c:ext>
              </c:extLst>
            </c:dLbl>
            <c:dLbl>
              <c:idx val="6"/>
              <c:layout>
                <c:manualLayout>
                  <c:x val="-6.2607492389503791E-2"/>
                  <c:y val="2.836113485359337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4C2-49C1-929B-AEAA0E992935}"/>
                </c:ext>
              </c:extLst>
            </c:dLbl>
            <c:dLbl>
              <c:idx val="8"/>
              <c:layout>
                <c:manualLayout>
                  <c:x val="-0.13931034705096251"/>
                  <c:y val="-5.82121968934047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34C2-49C1-929B-AEAA0E992935}"/>
                </c:ext>
              </c:extLst>
            </c:dLbl>
            <c:dLbl>
              <c:idx val="9"/>
              <c:layout>
                <c:manualLayout>
                  <c:x val="-0.10971456469139049"/>
                  <c:y val="-0.1461579740972698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BBB-4CF6-B604-826C639E3537}"/>
                </c:ext>
              </c:extLst>
            </c:dLbl>
            <c:numFmt formatCode="0.00%" sourceLinked="0"/>
            <c:spPr>
              <a:noFill/>
              <a:ln>
                <a:noFill/>
              </a:ln>
              <a:effectLst/>
            </c:spPr>
            <c:txPr>
              <a:bodyPr rot="0" spcFirstLastPara="1" vertOverflow="ellipsis" vert="horz" wrap="square" anchor="ctr" anchorCtr="1"/>
              <a:lstStyle/>
              <a:p>
                <a:pPr>
                  <a:defRPr lang="en-GB" sz="900" b="0" i="0" u="none" strike="noStrike" kern="1200" baseline="0">
                    <a:solidFill>
                      <a:schemeClr val="tx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'Value by Region Totals'!$A$7:$A$17</c:f>
              <c:strCache>
                <c:ptCount val="11"/>
                <c:pt idx="0">
                  <c:v>Pilbara</c:v>
                </c:pt>
                <c:pt idx="1">
                  <c:v>Offshore</c:v>
                </c:pt>
                <c:pt idx="2">
                  <c:v>Goldfields-Esperance</c:v>
                </c:pt>
                <c:pt idx="3">
                  <c:v>Perth Metropolitan</c:v>
                </c:pt>
                <c:pt idx="4">
                  <c:v>Mid West</c:v>
                </c:pt>
                <c:pt idx="5">
                  <c:v>South West</c:v>
                </c:pt>
                <c:pt idx="6">
                  <c:v>Peel</c:v>
                </c:pt>
                <c:pt idx="7">
                  <c:v>Wheatbelt</c:v>
                </c:pt>
                <c:pt idx="8">
                  <c:v>Kimberley</c:v>
                </c:pt>
                <c:pt idx="9">
                  <c:v>Gascoyne</c:v>
                </c:pt>
                <c:pt idx="10">
                  <c:v>Great Southern</c:v>
                </c:pt>
              </c:strCache>
            </c:strRef>
          </c:cat>
          <c:val>
            <c:numRef>
              <c:f>'Value by Region Totals'!$B$7:$B$17</c:f>
              <c:numCache>
                <c:formatCode>#,##0</c:formatCode>
                <c:ptCount val="11"/>
                <c:pt idx="0">
                  <c:v>103262990315.95195</c:v>
                </c:pt>
                <c:pt idx="1">
                  <c:v>37377105642.009628</c:v>
                </c:pt>
                <c:pt idx="2">
                  <c:v>14252408428.107656</c:v>
                </c:pt>
                <c:pt idx="3">
                  <c:v>4150552154.7533417</c:v>
                </c:pt>
                <c:pt idx="4">
                  <c:v>4757259168.2907133</c:v>
                </c:pt>
                <c:pt idx="5">
                  <c:v>3154339332.6699996</c:v>
                </c:pt>
                <c:pt idx="6">
                  <c:v>1768944111</c:v>
                </c:pt>
                <c:pt idx="7">
                  <c:v>2135491074.8147268</c:v>
                </c:pt>
                <c:pt idx="8">
                  <c:v>765041859.04746509</c:v>
                </c:pt>
                <c:pt idx="9">
                  <c:v>97795242</c:v>
                </c:pt>
                <c:pt idx="10">
                  <c:v>7302294</c:v>
                </c:pt>
              </c:numCache>
            </c:numRef>
          </c:val>
          <c:extLst>
            <c:ext xmlns:c16="http://schemas.microsoft.com/office/drawing/2014/chart" uri="{C3380CC4-5D6E-409C-BE32-E72D297353CC}">
              <c16:uniqueId val="{00000000-686D-4D92-AAEF-7105002D001D}"/>
            </c:ext>
          </c:extLst>
        </c:ser>
        <c:dLbls>
          <c:showLegendKey val="0"/>
          <c:showVal val="1"/>
          <c:showCatName val="0"/>
          <c:showSerName val="0"/>
          <c:showPercent val="0"/>
          <c:showBubbleSize val="0"/>
          <c:showLeaderLines val="1"/>
        </c:dLbls>
        <c:firstSliceAng val="280"/>
      </c:pieChart>
      <c:spPr>
        <a:noFill/>
        <a:ln>
          <a:noFill/>
        </a:ln>
        <a:effectLst/>
      </c:spPr>
    </c:plotArea>
    <c:plotVisOnly val="1"/>
    <c:dispBlanksAs val="zero"/>
    <c:showDLblsOverMax val="0"/>
  </c:chart>
  <c:spPr>
    <a:solidFill>
      <a:schemeClr val="bg1"/>
    </a:solidFill>
    <a:ln w="9525" cap="flat" cmpd="sng" algn="ctr">
      <a:solidFill>
        <a:srgbClr val="868686"/>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lang="en-GB"/>
            </a:pPr>
            <a:r>
              <a:rPr lang="en-AU"/>
              <a:t>Mining tenements in force</a:t>
            </a:r>
          </a:p>
        </c:rich>
      </c:tx>
      <c:overlay val="0"/>
    </c:title>
    <c:autoTitleDeleted val="0"/>
    <c:plotArea>
      <c:layout>
        <c:manualLayout>
          <c:layoutTarget val="inner"/>
          <c:xMode val="edge"/>
          <c:yMode val="edge"/>
          <c:x val="0.129748360316674"/>
          <c:y val="0.215063434701048"/>
          <c:w val="0.74050327936665306"/>
          <c:h val="0.59916031278770998"/>
        </c:manualLayout>
      </c:layout>
      <c:barChart>
        <c:barDir val="col"/>
        <c:grouping val="clustered"/>
        <c:varyColors val="0"/>
        <c:ser>
          <c:idx val="0"/>
          <c:order val="0"/>
          <c:tx>
            <c:strRef>
              <c:f>'Mining Tenements in Force'!$AI$17</c:f>
              <c:strCache>
                <c:ptCount val="1"/>
                <c:pt idx="0">
                  <c:v>Number</c:v>
                </c:pt>
              </c:strCache>
            </c:strRef>
          </c:tx>
          <c:invertIfNegative val="0"/>
          <c:cat>
            <c:strRef>
              <c:f>'Mining Tenements in Force'!$AH$18:$AH$37</c:f>
              <c:strCache>
                <c:ptCount val="20"/>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strCache>
            </c:strRef>
          </c:cat>
          <c:val>
            <c:numRef>
              <c:f>'Mining Tenements in Force'!$AI$18:$AI$37</c:f>
              <c:numCache>
                <c:formatCode>#,##0_ ;\-#,##0\ </c:formatCode>
                <c:ptCount val="20"/>
                <c:pt idx="0">
                  <c:v>17326</c:v>
                </c:pt>
                <c:pt idx="1">
                  <c:v>16487</c:v>
                </c:pt>
                <c:pt idx="2">
                  <c:v>16006</c:v>
                </c:pt>
                <c:pt idx="3">
                  <c:v>15967</c:v>
                </c:pt>
                <c:pt idx="4">
                  <c:v>16347</c:v>
                </c:pt>
                <c:pt idx="5">
                  <c:v>17758</c:v>
                </c:pt>
                <c:pt idx="6">
                  <c:v>19047</c:v>
                </c:pt>
                <c:pt idx="7">
                  <c:v>21026</c:v>
                </c:pt>
                <c:pt idx="8">
                  <c:v>20385</c:v>
                </c:pt>
                <c:pt idx="9">
                  <c:v>21163</c:v>
                </c:pt>
                <c:pt idx="10">
                  <c:v>22182</c:v>
                </c:pt>
                <c:pt idx="11">
                  <c:v>23474</c:v>
                </c:pt>
                <c:pt idx="12">
                  <c:v>23095</c:v>
                </c:pt>
                <c:pt idx="13">
                  <c:v>22041</c:v>
                </c:pt>
                <c:pt idx="14">
                  <c:v>20647</c:v>
                </c:pt>
                <c:pt idx="15">
                  <c:v>19276</c:v>
                </c:pt>
                <c:pt idx="16">
                  <c:v>20185</c:v>
                </c:pt>
                <c:pt idx="17">
                  <c:v>20644</c:v>
                </c:pt>
                <c:pt idx="18">
                  <c:v>21348</c:v>
                </c:pt>
                <c:pt idx="19">
                  <c:v>21574</c:v>
                </c:pt>
              </c:numCache>
            </c:numRef>
          </c:val>
          <c:extLst>
            <c:ext xmlns:c16="http://schemas.microsoft.com/office/drawing/2014/chart" uri="{C3380CC4-5D6E-409C-BE32-E72D297353CC}">
              <c16:uniqueId val="{00000000-0593-4E08-817D-84411C8E58D3}"/>
            </c:ext>
          </c:extLst>
        </c:ser>
        <c:dLbls>
          <c:showLegendKey val="0"/>
          <c:showVal val="0"/>
          <c:showCatName val="0"/>
          <c:showSerName val="0"/>
          <c:showPercent val="0"/>
          <c:showBubbleSize val="0"/>
        </c:dLbls>
        <c:gapWidth val="150"/>
        <c:axId val="805115640"/>
        <c:axId val="805118904"/>
      </c:barChart>
      <c:scatterChart>
        <c:scatterStyle val="smoothMarker"/>
        <c:varyColors val="0"/>
        <c:ser>
          <c:idx val="1"/>
          <c:order val="1"/>
          <c:tx>
            <c:strRef>
              <c:f>'Mining Tenements in Force'!$AJ$17</c:f>
              <c:strCache>
                <c:ptCount val="1"/>
                <c:pt idx="0">
                  <c:v>Area ('000 ha)</c:v>
                </c:pt>
              </c:strCache>
            </c:strRef>
          </c:tx>
          <c:spPr>
            <a:ln w="28575">
              <a:solidFill>
                <a:srgbClr val="92D050"/>
              </a:solidFill>
            </a:ln>
          </c:spPr>
          <c:marker>
            <c:symbol val="none"/>
          </c:marker>
          <c:xVal>
            <c:strRef>
              <c:f>'Mining Tenements in Force'!$AH$18:$AH$37</c:f>
              <c:strCache>
                <c:ptCount val="20"/>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strCache>
            </c:strRef>
          </c:xVal>
          <c:yVal>
            <c:numRef>
              <c:f>'Mining Tenements in Force'!$AJ$18:$AJ$37</c:f>
              <c:numCache>
                <c:formatCode>#,##0_ ;\-#,##0\ </c:formatCode>
                <c:ptCount val="20"/>
                <c:pt idx="0">
                  <c:v>23527.818999999996</c:v>
                </c:pt>
                <c:pt idx="1">
                  <c:v>23988.262999999999</c:v>
                </c:pt>
                <c:pt idx="2">
                  <c:v>26781</c:v>
                </c:pt>
                <c:pt idx="3">
                  <c:v>26317</c:v>
                </c:pt>
                <c:pt idx="4">
                  <c:v>27610</c:v>
                </c:pt>
                <c:pt idx="5">
                  <c:v>36324</c:v>
                </c:pt>
                <c:pt idx="6">
                  <c:v>45806</c:v>
                </c:pt>
                <c:pt idx="7">
                  <c:v>58766</c:v>
                </c:pt>
                <c:pt idx="8">
                  <c:v>48843</c:v>
                </c:pt>
                <c:pt idx="9">
                  <c:v>51700</c:v>
                </c:pt>
                <c:pt idx="10">
                  <c:v>60282</c:v>
                </c:pt>
                <c:pt idx="11">
                  <c:v>68935</c:v>
                </c:pt>
                <c:pt idx="12">
                  <c:v>61704</c:v>
                </c:pt>
                <c:pt idx="13">
                  <c:v>54162</c:v>
                </c:pt>
                <c:pt idx="14">
                  <c:v>46603</c:v>
                </c:pt>
                <c:pt idx="15">
                  <c:v>37603</c:v>
                </c:pt>
                <c:pt idx="16">
                  <c:v>42505</c:v>
                </c:pt>
                <c:pt idx="17">
                  <c:v>44244</c:v>
                </c:pt>
                <c:pt idx="18">
                  <c:v>47189</c:v>
                </c:pt>
                <c:pt idx="19">
                  <c:v>49337</c:v>
                </c:pt>
              </c:numCache>
            </c:numRef>
          </c:yVal>
          <c:smooth val="1"/>
          <c:extLst>
            <c:ext xmlns:c16="http://schemas.microsoft.com/office/drawing/2014/chart" uri="{C3380CC4-5D6E-409C-BE32-E72D297353CC}">
              <c16:uniqueId val="{00000001-0593-4E08-817D-84411C8E58D3}"/>
            </c:ext>
          </c:extLst>
        </c:ser>
        <c:dLbls>
          <c:showLegendKey val="0"/>
          <c:showVal val="0"/>
          <c:showCatName val="0"/>
          <c:showSerName val="0"/>
          <c:showPercent val="0"/>
          <c:showBubbleSize val="0"/>
        </c:dLbls>
        <c:axId val="805133224"/>
        <c:axId val="805127496"/>
      </c:scatterChart>
      <c:catAx>
        <c:axId val="805115640"/>
        <c:scaling>
          <c:orientation val="minMax"/>
        </c:scaling>
        <c:delete val="0"/>
        <c:axPos val="b"/>
        <c:numFmt formatCode="General" sourceLinked="0"/>
        <c:majorTickMark val="out"/>
        <c:minorTickMark val="none"/>
        <c:tickLblPos val="nextTo"/>
        <c:txPr>
          <a:bodyPr/>
          <a:lstStyle/>
          <a:p>
            <a:pPr>
              <a:defRPr lang="en-GB"/>
            </a:pPr>
            <a:endParaRPr lang="en-US"/>
          </a:p>
        </c:txPr>
        <c:crossAx val="805118904"/>
        <c:crosses val="autoZero"/>
        <c:auto val="1"/>
        <c:lblAlgn val="ctr"/>
        <c:lblOffset val="100"/>
        <c:noMultiLvlLbl val="0"/>
      </c:catAx>
      <c:valAx>
        <c:axId val="805118904"/>
        <c:scaling>
          <c:orientation val="minMax"/>
        </c:scaling>
        <c:delete val="0"/>
        <c:axPos val="l"/>
        <c:majorGridlines/>
        <c:title>
          <c:tx>
            <c:rich>
              <a:bodyPr rot="-5400000" vert="horz"/>
              <a:lstStyle/>
              <a:p>
                <a:pPr>
                  <a:defRPr lang="en-GB"/>
                </a:pPr>
                <a:r>
                  <a:rPr lang="en-AU"/>
                  <a:t>Number of</a:t>
                </a:r>
                <a:r>
                  <a:rPr lang="en-AU" baseline="0"/>
                  <a:t> tenements in force</a:t>
                </a:r>
                <a:endParaRPr lang="en-AU"/>
              </a:p>
            </c:rich>
          </c:tx>
          <c:overlay val="0"/>
        </c:title>
        <c:numFmt formatCode="#,##0_ ;\-#,##0\ " sourceLinked="1"/>
        <c:majorTickMark val="out"/>
        <c:minorTickMark val="none"/>
        <c:tickLblPos val="nextTo"/>
        <c:txPr>
          <a:bodyPr/>
          <a:lstStyle/>
          <a:p>
            <a:pPr>
              <a:defRPr lang="en-GB"/>
            </a:pPr>
            <a:endParaRPr lang="en-US"/>
          </a:p>
        </c:txPr>
        <c:crossAx val="805115640"/>
        <c:crosses val="autoZero"/>
        <c:crossBetween val="between"/>
      </c:valAx>
      <c:valAx>
        <c:axId val="805127496"/>
        <c:scaling>
          <c:orientation val="minMax"/>
        </c:scaling>
        <c:delete val="0"/>
        <c:axPos val="r"/>
        <c:title>
          <c:tx>
            <c:rich>
              <a:bodyPr rot="-5400000" vert="horz"/>
              <a:lstStyle/>
              <a:p>
                <a:pPr>
                  <a:defRPr lang="en-GB"/>
                </a:pPr>
                <a:r>
                  <a:rPr lang="en-AU"/>
                  <a:t>'000 ha</a:t>
                </a:r>
              </a:p>
            </c:rich>
          </c:tx>
          <c:overlay val="0"/>
        </c:title>
        <c:numFmt formatCode="#,##0_ ;\-#,##0\ " sourceLinked="1"/>
        <c:majorTickMark val="out"/>
        <c:minorTickMark val="none"/>
        <c:tickLblPos val="nextTo"/>
        <c:txPr>
          <a:bodyPr/>
          <a:lstStyle/>
          <a:p>
            <a:pPr>
              <a:defRPr lang="en-GB"/>
            </a:pPr>
            <a:endParaRPr lang="en-US"/>
          </a:p>
        </c:txPr>
        <c:crossAx val="805133224"/>
        <c:crosses val="max"/>
        <c:crossBetween val="midCat"/>
      </c:valAx>
      <c:valAx>
        <c:axId val="805133224"/>
        <c:scaling>
          <c:orientation val="minMax"/>
        </c:scaling>
        <c:delete val="1"/>
        <c:axPos val="b"/>
        <c:majorTickMark val="out"/>
        <c:minorTickMark val="none"/>
        <c:tickLblPos val="nextTo"/>
        <c:crossAx val="805127496"/>
        <c:crosses val="autoZero"/>
        <c:crossBetween val="midCat"/>
      </c:valAx>
    </c:plotArea>
    <c:legend>
      <c:legendPos val="t"/>
      <c:overlay val="0"/>
      <c:txPr>
        <a:bodyPr/>
        <a:lstStyle/>
        <a:p>
          <a:pPr>
            <a:defRPr lang="en-GB"/>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'Mining Tenement Activity'!$I$10</c:f>
          <c:strCache>
            <c:ptCount val="1"/>
            <c:pt idx="0">
              <c:v>Tenement Activity July 2018 to June 2020</c:v>
            </c:pt>
          </c:strCache>
        </c:strRef>
      </c:tx>
      <c:layout>
        <c:manualLayout>
          <c:xMode val="edge"/>
          <c:yMode val="edge"/>
          <c:x val="0.18031603245225572"/>
          <c:y val="1.8115942028985508E-2"/>
        </c:manualLayout>
      </c:layout>
      <c:overlay val="0"/>
      <c:spPr>
        <a:noFill/>
        <a:ln>
          <a:noFill/>
        </a:ln>
        <a:effectLst/>
      </c:spPr>
      <c:txPr>
        <a:bodyPr rot="0" spcFirstLastPara="1" vertOverflow="ellipsis" vert="horz" wrap="square" anchor="ctr" anchorCtr="1"/>
        <a:lstStyle/>
        <a:p>
          <a:pPr algn="ctr">
            <a:defRPr lang="en-GB"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9137042661920698E-2"/>
          <c:y val="0.184562092340084"/>
          <c:w val="0.87514645827971405"/>
          <c:h val="0.52588950771397502"/>
        </c:manualLayout>
      </c:layout>
      <c:barChart>
        <c:barDir val="col"/>
        <c:grouping val="clustered"/>
        <c:varyColors val="0"/>
        <c:ser>
          <c:idx val="1"/>
          <c:order val="0"/>
          <c:tx>
            <c:strRef>
              <c:f>'Mining Tenement Activity'!$B$7</c:f>
              <c:strCache>
                <c:ptCount val="1"/>
                <c:pt idx="0">
                  <c:v>Applied For</c:v>
                </c:pt>
              </c:strCache>
            </c:strRef>
          </c:tx>
          <c:spPr>
            <a:solidFill>
              <a:schemeClr val="accent3"/>
            </a:solidFill>
            <a:ln>
              <a:noFill/>
            </a:ln>
            <a:effectLst/>
          </c:spPr>
          <c:invertIfNegative val="0"/>
          <c:cat>
            <c:numRef>
              <c:f>'Mining Tenement Activity'!$A$8:$A$31</c:f>
              <c:numCache>
                <c:formatCode>mmmm\ yyyy</c:formatCode>
                <c:ptCount val="24"/>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numCache>
            </c:numRef>
          </c:cat>
          <c:val>
            <c:numRef>
              <c:f>'Mining Tenement Activity'!$B$8:$B$31</c:f>
              <c:numCache>
                <c:formatCode>0_ ;\-0\ </c:formatCode>
                <c:ptCount val="24"/>
                <c:pt idx="0">
                  <c:v>464</c:v>
                </c:pt>
                <c:pt idx="1">
                  <c:v>268</c:v>
                </c:pt>
                <c:pt idx="2">
                  <c:v>247</c:v>
                </c:pt>
                <c:pt idx="3">
                  <c:v>342</c:v>
                </c:pt>
                <c:pt idx="4">
                  <c:v>424</c:v>
                </c:pt>
                <c:pt idx="5">
                  <c:v>214</c:v>
                </c:pt>
                <c:pt idx="6">
                  <c:v>200</c:v>
                </c:pt>
                <c:pt idx="7">
                  <c:v>280</c:v>
                </c:pt>
                <c:pt idx="8">
                  <c:v>340</c:v>
                </c:pt>
                <c:pt idx="9">
                  <c:v>224</c:v>
                </c:pt>
                <c:pt idx="10">
                  <c:v>251</c:v>
                </c:pt>
                <c:pt idx="11">
                  <c:v>300</c:v>
                </c:pt>
                <c:pt idx="12">
                  <c:v>320</c:v>
                </c:pt>
                <c:pt idx="13">
                  <c:v>475</c:v>
                </c:pt>
                <c:pt idx="14">
                  <c:v>232</c:v>
                </c:pt>
                <c:pt idx="15">
                  <c:v>313</c:v>
                </c:pt>
                <c:pt idx="16">
                  <c:v>321</c:v>
                </c:pt>
                <c:pt idx="17">
                  <c:v>276</c:v>
                </c:pt>
                <c:pt idx="18">
                  <c:v>189</c:v>
                </c:pt>
                <c:pt idx="19">
                  <c:v>274</c:v>
                </c:pt>
                <c:pt idx="20">
                  <c:v>332</c:v>
                </c:pt>
                <c:pt idx="21">
                  <c:v>313</c:v>
                </c:pt>
                <c:pt idx="22">
                  <c:v>326</c:v>
                </c:pt>
                <c:pt idx="23">
                  <c:v>389</c:v>
                </c:pt>
              </c:numCache>
            </c:numRef>
          </c:val>
          <c:extLst>
            <c:ext xmlns:c16="http://schemas.microsoft.com/office/drawing/2014/chart" uri="{C3380CC4-5D6E-409C-BE32-E72D297353CC}">
              <c16:uniqueId val="{00000001-6E3C-41E1-B10D-2DD840DC6F64}"/>
            </c:ext>
          </c:extLst>
        </c:ser>
        <c:ser>
          <c:idx val="0"/>
          <c:order val="1"/>
          <c:tx>
            <c:strRef>
              <c:f>'Mining Tenement Activity'!$C$7</c:f>
              <c:strCache>
                <c:ptCount val="1"/>
                <c:pt idx="0">
                  <c:v>Granted</c:v>
                </c:pt>
              </c:strCache>
            </c:strRef>
          </c:tx>
          <c:spPr>
            <a:solidFill>
              <a:schemeClr val="accent3">
                <a:shade val="65000"/>
              </a:schemeClr>
            </a:solidFill>
            <a:ln>
              <a:noFill/>
            </a:ln>
            <a:effectLst/>
          </c:spPr>
          <c:invertIfNegative val="0"/>
          <c:cat>
            <c:numRef>
              <c:f>'Mining Tenement Activity'!$A$8:$A$31</c:f>
              <c:numCache>
                <c:formatCode>mmmm\ yyyy</c:formatCode>
                <c:ptCount val="24"/>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numCache>
            </c:numRef>
          </c:cat>
          <c:val>
            <c:numRef>
              <c:f>'Mining Tenement Activity'!$C$8:$C$31</c:f>
              <c:numCache>
                <c:formatCode>0_ ;\-0\ </c:formatCode>
                <c:ptCount val="24"/>
                <c:pt idx="0">
                  <c:v>252</c:v>
                </c:pt>
                <c:pt idx="1">
                  <c:v>183</c:v>
                </c:pt>
                <c:pt idx="2">
                  <c:v>132</c:v>
                </c:pt>
                <c:pt idx="3">
                  <c:v>189</c:v>
                </c:pt>
                <c:pt idx="4">
                  <c:v>234</c:v>
                </c:pt>
                <c:pt idx="5">
                  <c:v>96</c:v>
                </c:pt>
                <c:pt idx="6">
                  <c:v>204</c:v>
                </c:pt>
                <c:pt idx="7">
                  <c:v>296</c:v>
                </c:pt>
                <c:pt idx="8">
                  <c:v>158</c:v>
                </c:pt>
                <c:pt idx="9">
                  <c:v>197</c:v>
                </c:pt>
                <c:pt idx="10">
                  <c:v>123</c:v>
                </c:pt>
                <c:pt idx="11">
                  <c:v>98</c:v>
                </c:pt>
                <c:pt idx="12">
                  <c:v>392</c:v>
                </c:pt>
                <c:pt idx="13">
                  <c:v>192</c:v>
                </c:pt>
                <c:pt idx="14">
                  <c:v>116</c:v>
                </c:pt>
                <c:pt idx="15">
                  <c:v>169</c:v>
                </c:pt>
                <c:pt idx="16">
                  <c:v>148</c:v>
                </c:pt>
                <c:pt idx="17">
                  <c:v>100</c:v>
                </c:pt>
                <c:pt idx="18">
                  <c:v>224</c:v>
                </c:pt>
                <c:pt idx="19">
                  <c:v>277</c:v>
                </c:pt>
                <c:pt idx="20">
                  <c:v>243</c:v>
                </c:pt>
                <c:pt idx="21">
                  <c:v>187</c:v>
                </c:pt>
                <c:pt idx="22">
                  <c:v>83</c:v>
                </c:pt>
                <c:pt idx="23">
                  <c:v>75</c:v>
                </c:pt>
              </c:numCache>
            </c:numRef>
          </c:val>
          <c:extLst>
            <c:ext xmlns:c16="http://schemas.microsoft.com/office/drawing/2014/chart" uri="{C3380CC4-5D6E-409C-BE32-E72D297353CC}">
              <c16:uniqueId val="{00000000-6E3C-41E1-B10D-2DD840DC6F64}"/>
            </c:ext>
          </c:extLst>
        </c:ser>
        <c:ser>
          <c:idx val="2"/>
          <c:order val="2"/>
          <c:tx>
            <c:strRef>
              <c:f>'Mining Tenement Activity'!$D$7</c:f>
              <c:strCache>
                <c:ptCount val="1"/>
                <c:pt idx="0">
                  <c:v>Died</c:v>
                </c:pt>
              </c:strCache>
            </c:strRef>
          </c:tx>
          <c:spPr>
            <a:solidFill>
              <a:schemeClr val="accent3">
                <a:tint val="65000"/>
              </a:schemeClr>
            </a:solidFill>
            <a:ln>
              <a:noFill/>
            </a:ln>
            <a:effectLst/>
          </c:spPr>
          <c:invertIfNegative val="0"/>
          <c:cat>
            <c:numRef>
              <c:f>'Mining Tenement Activity'!$A$8:$A$31</c:f>
              <c:numCache>
                <c:formatCode>mmmm\ yyyy</c:formatCode>
                <c:ptCount val="24"/>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numCache>
            </c:numRef>
          </c:cat>
          <c:val>
            <c:numRef>
              <c:f>'Mining Tenement Activity'!$D$8:$D$31</c:f>
              <c:numCache>
                <c:formatCode>0_ ;\-0\ </c:formatCode>
                <c:ptCount val="24"/>
                <c:pt idx="0">
                  <c:v>281</c:v>
                </c:pt>
                <c:pt idx="1">
                  <c:v>180</c:v>
                </c:pt>
                <c:pt idx="2">
                  <c:v>160</c:v>
                </c:pt>
                <c:pt idx="3">
                  <c:v>272</c:v>
                </c:pt>
                <c:pt idx="4">
                  <c:v>225</c:v>
                </c:pt>
                <c:pt idx="5">
                  <c:v>241</c:v>
                </c:pt>
                <c:pt idx="6">
                  <c:v>189</c:v>
                </c:pt>
                <c:pt idx="7">
                  <c:v>236</c:v>
                </c:pt>
                <c:pt idx="8">
                  <c:v>233</c:v>
                </c:pt>
                <c:pt idx="9">
                  <c:v>213</c:v>
                </c:pt>
                <c:pt idx="10">
                  <c:v>240</c:v>
                </c:pt>
                <c:pt idx="11">
                  <c:v>316</c:v>
                </c:pt>
                <c:pt idx="12">
                  <c:v>277</c:v>
                </c:pt>
                <c:pt idx="13">
                  <c:v>341</c:v>
                </c:pt>
                <c:pt idx="14">
                  <c:v>257</c:v>
                </c:pt>
                <c:pt idx="15">
                  <c:v>310</c:v>
                </c:pt>
                <c:pt idx="16">
                  <c:v>310</c:v>
                </c:pt>
                <c:pt idx="17">
                  <c:v>246</c:v>
                </c:pt>
                <c:pt idx="18">
                  <c:v>292</c:v>
                </c:pt>
                <c:pt idx="19">
                  <c:v>309</c:v>
                </c:pt>
                <c:pt idx="20">
                  <c:v>293</c:v>
                </c:pt>
                <c:pt idx="21">
                  <c:v>327</c:v>
                </c:pt>
                <c:pt idx="22">
                  <c:v>236</c:v>
                </c:pt>
                <c:pt idx="23">
                  <c:v>255</c:v>
                </c:pt>
              </c:numCache>
            </c:numRef>
          </c:val>
          <c:extLst>
            <c:ext xmlns:c16="http://schemas.microsoft.com/office/drawing/2014/chart" uri="{C3380CC4-5D6E-409C-BE32-E72D297353CC}">
              <c16:uniqueId val="{00000002-6E3C-41E1-B10D-2DD840DC6F64}"/>
            </c:ext>
          </c:extLst>
        </c:ser>
        <c:dLbls>
          <c:showLegendKey val="0"/>
          <c:showVal val="0"/>
          <c:showCatName val="0"/>
          <c:showSerName val="0"/>
          <c:showPercent val="0"/>
          <c:showBubbleSize val="0"/>
        </c:dLbls>
        <c:gapWidth val="150"/>
        <c:axId val="739768584"/>
        <c:axId val="739772376"/>
      </c:barChart>
      <c:dateAx>
        <c:axId val="739768584"/>
        <c:scaling>
          <c:orientation val="minMax"/>
          <c:max val="44012"/>
        </c:scaling>
        <c:delete val="0"/>
        <c:axPos val="b"/>
        <c:numFmt formatCode="mmmm\ yyyy"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2700000" spcFirstLastPara="1" vertOverflow="ellipsis" wrap="square" anchor="ctr" anchorCtr="1"/>
          <a:lstStyle/>
          <a:p>
            <a:pPr>
              <a:defRPr lang="en-GB" sz="1000" b="0" i="0" u="none" strike="noStrike" kern="1200" baseline="0">
                <a:solidFill>
                  <a:schemeClr val="tx1"/>
                </a:solidFill>
                <a:latin typeface="+mn-lt"/>
                <a:ea typeface="+mn-ea"/>
                <a:cs typeface="+mn-cs"/>
              </a:defRPr>
            </a:pPr>
            <a:endParaRPr lang="en-US"/>
          </a:p>
        </c:txPr>
        <c:crossAx val="739772376"/>
        <c:crosses val="autoZero"/>
        <c:auto val="0"/>
        <c:lblOffset val="100"/>
        <c:baseTimeUnit val="months"/>
        <c:majorUnit val="1"/>
        <c:majorTimeUnit val="months"/>
      </c:dateAx>
      <c:valAx>
        <c:axId val="739772376"/>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_ ;\-0\ "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GB" sz="1000" b="0" i="0" u="none" strike="noStrike" kern="1200" baseline="0">
                <a:solidFill>
                  <a:schemeClr val="tx1"/>
                </a:solidFill>
                <a:latin typeface="+mn-lt"/>
                <a:ea typeface="+mn-ea"/>
                <a:cs typeface="+mn-cs"/>
              </a:defRPr>
            </a:pPr>
            <a:endParaRPr lang="en-US"/>
          </a:p>
        </c:txPr>
        <c:crossAx val="739768584"/>
        <c:crosses val="autoZero"/>
        <c:crossBetween val="between"/>
      </c:valAx>
      <c:spPr>
        <a:solidFill>
          <a:schemeClr val="bg1"/>
        </a:solidFill>
        <a:ln>
          <a:noFill/>
        </a:ln>
        <a:effectLst/>
      </c:spPr>
    </c:plotArea>
    <c:legend>
      <c:legendPos val="t"/>
      <c:layout>
        <c:manualLayout>
          <c:xMode val="edge"/>
          <c:yMode val="edge"/>
          <c:x val="0.31911281461644497"/>
          <c:y val="0.11192426149983301"/>
          <c:w val="0.361774188491715"/>
          <c:h val="6.5340247103258406E-2"/>
        </c:manualLayout>
      </c:layout>
      <c:overlay val="0"/>
      <c:spPr>
        <a:noFill/>
        <a:ln>
          <a:noFill/>
        </a:ln>
        <a:effectLst/>
      </c:spPr>
      <c:txPr>
        <a:bodyPr rot="0" spcFirstLastPara="1" vertOverflow="ellipsis" vert="horz" wrap="square" anchor="ctr" anchorCtr="1"/>
        <a:lstStyle/>
        <a:p>
          <a:pPr>
            <a:defRPr lang="en-GB"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prstDash val="solid"/>
      <a:round/>
    </a:ln>
    <a:effectLst/>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'Mining Tenement Activity'!$I$10</c:f>
          <c:strCache>
            <c:ptCount val="1"/>
            <c:pt idx="0">
              <c:v>Tenement Activity July 2018 to June 2020</c:v>
            </c:pt>
          </c:strCache>
        </c:strRef>
      </c:tx>
      <c:overlay val="0"/>
      <c:spPr>
        <a:noFill/>
        <a:ln>
          <a:noFill/>
        </a:ln>
        <a:effectLst/>
      </c:spPr>
      <c:txPr>
        <a:bodyPr rot="0" spcFirstLastPara="1" vertOverflow="ellipsis" vert="horz" wrap="square" anchor="ctr" anchorCtr="1"/>
        <a:lstStyle/>
        <a:p>
          <a:pPr>
            <a:defRPr lang="en-GB" sz="1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8435586176727903E-2"/>
          <c:y val="0.17600121893468901"/>
          <c:w val="0.89452737678623495"/>
          <c:h val="0.60994709686684201"/>
        </c:manualLayout>
      </c:layout>
      <c:lineChart>
        <c:grouping val="standard"/>
        <c:varyColors val="0"/>
        <c:ser>
          <c:idx val="0"/>
          <c:order val="0"/>
          <c:tx>
            <c:strRef>
              <c:f>'Mining Tenement Activity'!$B$7</c:f>
              <c:strCache>
                <c:ptCount val="1"/>
                <c:pt idx="0">
                  <c:v>Applied For</c:v>
                </c:pt>
              </c:strCache>
            </c:strRef>
          </c:tx>
          <c:spPr>
            <a:ln w="28575" cap="rnd">
              <a:solidFill>
                <a:schemeClr val="accent3">
                  <a:shade val="65000"/>
                </a:schemeClr>
              </a:solidFill>
              <a:round/>
            </a:ln>
            <a:effectLst/>
          </c:spPr>
          <c:marker>
            <c:symbol val="none"/>
          </c:marker>
          <c:cat>
            <c:numRef>
              <c:f>'Mining Tenement Activity'!$A$8:$A$31</c:f>
              <c:numCache>
                <c:formatCode>mmmm\ yyyy</c:formatCode>
                <c:ptCount val="24"/>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numCache>
            </c:numRef>
          </c:cat>
          <c:val>
            <c:numRef>
              <c:f>'Mining Tenement Activity'!$B$8:$B$31</c:f>
              <c:numCache>
                <c:formatCode>0_ ;\-0\ </c:formatCode>
                <c:ptCount val="24"/>
                <c:pt idx="0">
                  <c:v>464</c:v>
                </c:pt>
                <c:pt idx="1">
                  <c:v>268</c:v>
                </c:pt>
                <c:pt idx="2">
                  <c:v>247</c:v>
                </c:pt>
                <c:pt idx="3">
                  <c:v>342</c:v>
                </c:pt>
                <c:pt idx="4">
                  <c:v>424</c:v>
                </c:pt>
                <c:pt idx="5">
                  <c:v>214</c:v>
                </c:pt>
                <c:pt idx="6">
                  <c:v>200</c:v>
                </c:pt>
                <c:pt idx="7">
                  <c:v>280</c:v>
                </c:pt>
                <c:pt idx="8">
                  <c:v>340</c:v>
                </c:pt>
                <c:pt idx="9">
                  <c:v>224</c:v>
                </c:pt>
                <c:pt idx="10">
                  <c:v>251</c:v>
                </c:pt>
                <c:pt idx="11">
                  <c:v>300</c:v>
                </c:pt>
                <c:pt idx="12">
                  <c:v>320</c:v>
                </c:pt>
                <c:pt idx="13">
                  <c:v>475</c:v>
                </c:pt>
                <c:pt idx="14">
                  <c:v>232</c:v>
                </c:pt>
                <c:pt idx="15">
                  <c:v>313</c:v>
                </c:pt>
                <c:pt idx="16">
                  <c:v>321</c:v>
                </c:pt>
                <c:pt idx="17">
                  <c:v>276</c:v>
                </c:pt>
                <c:pt idx="18">
                  <c:v>189</c:v>
                </c:pt>
                <c:pt idx="19">
                  <c:v>274</c:v>
                </c:pt>
                <c:pt idx="20">
                  <c:v>332</c:v>
                </c:pt>
                <c:pt idx="21">
                  <c:v>313</c:v>
                </c:pt>
                <c:pt idx="22">
                  <c:v>326</c:v>
                </c:pt>
                <c:pt idx="23">
                  <c:v>389</c:v>
                </c:pt>
              </c:numCache>
            </c:numRef>
          </c:val>
          <c:smooth val="0"/>
          <c:extLst>
            <c:ext xmlns:c16="http://schemas.microsoft.com/office/drawing/2014/chart" uri="{C3380CC4-5D6E-409C-BE32-E72D297353CC}">
              <c16:uniqueId val="{00000000-4AEF-46EF-BE43-1A3FF9E745EF}"/>
            </c:ext>
          </c:extLst>
        </c:ser>
        <c:ser>
          <c:idx val="1"/>
          <c:order val="1"/>
          <c:tx>
            <c:strRef>
              <c:f>'Mining Tenement Activity'!$C$7</c:f>
              <c:strCache>
                <c:ptCount val="1"/>
                <c:pt idx="0">
                  <c:v>Granted</c:v>
                </c:pt>
              </c:strCache>
            </c:strRef>
          </c:tx>
          <c:spPr>
            <a:ln w="28575" cap="rnd">
              <a:solidFill>
                <a:schemeClr val="accent3"/>
              </a:solidFill>
              <a:round/>
            </a:ln>
            <a:effectLst/>
          </c:spPr>
          <c:marker>
            <c:symbol val="none"/>
          </c:marker>
          <c:cat>
            <c:numRef>
              <c:f>'Mining Tenement Activity'!$A$8:$A$31</c:f>
              <c:numCache>
                <c:formatCode>mmmm\ yyyy</c:formatCode>
                <c:ptCount val="24"/>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numCache>
            </c:numRef>
          </c:cat>
          <c:val>
            <c:numRef>
              <c:f>'Mining Tenement Activity'!$C$8:$C$31</c:f>
              <c:numCache>
                <c:formatCode>0_ ;\-0\ </c:formatCode>
                <c:ptCount val="24"/>
                <c:pt idx="0">
                  <c:v>252</c:v>
                </c:pt>
                <c:pt idx="1">
                  <c:v>183</c:v>
                </c:pt>
                <c:pt idx="2">
                  <c:v>132</c:v>
                </c:pt>
                <c:pt idx="3">
                  <c:v>189</c:v>
                </c:pt>
                <c:pt idx="4">
                  <c:v>234</c:v>
                </c:pt>
                <c:pt idx="5">
                  <c:v>96</c:v>
                </c:pt>
                <c:pt idx="6">
                  <c:v>204</c:v>
                </c:pt>
                <c:pt idx="7">
                  <c:v>296</c:v>
                </c:pt>
                <c:pt idx="8">
                  <c:v>158</c:v>
                </c:pt>
                <c:pt idx="9">
                  <c:v>197</c:v>
                </c:pt>
                <c:pt idx="10">
                  <c:v>123</c:v>
                </c:pt>
                <c:pt idx="11">
                  <c:v>98</c:v>
                </c:pt>
                <c:pt idx="12">
                  <c:v>392</c:v>
                </c:pt>
                <c:pt idx="13">
                  <c:v>192</c:v>
                </c:pt>
                <c:pt idx="14">
                  <c:v>116</c:v>
                </c:pt>
                <c:pt idx="15">
                  <c:v>169</c:v>
                </c:pt>
                <c:pt idx="16">
                  <c:v>148</c:v>
                </c:pt>
                <c:pt idx="17">
                  <c:v>100</c:v>
                </c:pt>
                <c:pt idx="18">
                  <c:v>224</c:v>
                </c:pt>
                <c:pt idx="19">
                  <c:v>277</c:v>
                </c:pt>
                <c:pt idx="20">
                  <c:v>243</c:v>
                </c:pt>
                <c:pt idx="21">
                  <c:v>187</c:v>
                </c:pt>
                <c:pt idx="22">
                  <c:v>83</c:v>
                </c:pt>
                <c:pt idx="23">
                  <c:v>75</c:v>
                </c:pt>
              </c:numCache>
            </c:numRef>
          </c:val>
          <c:smooth val="0"/>
          <c:extLst>
            <c:ext xmlns:c16="http://schemas.microsoft.com/office/drawing/2014/chart" uri="{C3380CC4-5D6E-409C-BE32-E72D297353CC}">
              <c16:uniqueId val="{00000001-4AEF-46EF-BE43-1A3FF9E745EF}"/>
            </c:ext>
          </c:extLst>
        </c:ser>
        <c:ser>
          <c:idx val="2"/>
          <c:order val="2"/>
          <c:tx>
            <c:strRef>
              <c:f>'Mining Tenement Activity'!$D$7</c:f>
              <c:strCache>
                <c:ptCount val="1"/>
                <c:pt idx="0">
                  <c:v>Died</c:v>
                </c:pt>
              </c:strCache>
            </c:strRef>
          </c:tx>
          <c:spPr>
            <a:ln w="28575" cap="rnd">
              <a:solidFill>
                <a:schemeClr val="accent3">
                  <a:tint val="65000"/>
                </a:schemeClr>
              </a:solidFill>
              <a:round/>
            </a:ln>
            <a:effectLst/>
          </c:spPr>
          <c:marker>
            <c:symbol val="none"/>
          </c:marker>
          <c:cat>
            <c:numRef>
              <c:f>'Mining Tenement Activity'!$A$8:$A$31</c:f>
              <c:numCache>
                <c:formatCode>mmmm\ yyyy</c:formatCode>
                <c:ptCount val="24"/>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numCache>
            </c:numRef>
          </c:cat>
          <c:val>
            <c:numRef>
              <c:f>'Mining Tenement Activity'!$D$8:$D$31</c:f>
              <c:numCache>
                <c:formatCode>0_ ;\-0\ </c:formatCode>
                <c:ptCount val="24"/>
                <c:pt idx="0">
                  <c:v>281</c:v>
                </c:pt>
                <c:pt idx="1">
                  <c:v>180</c:v>
                </c:pt>
                <c:pt idx="2">
                  <c:v>160</c:v>
                </c:pt>
                <c:pt idx="3">
                  <c:v>272</c:v>
                </c:pt>
                <c:pt idx="4">
                  <c:v>225</c:v>
                </c:pt>
                <c:pt idx="5">
                  <c:v>241</c:v>
                </c:pt>
                <c:pt idx="6">
                  <c:v>189</c:v>
                </c:pt>
                <c:pt idx="7">
                  <c:v>236</c:v>
                </c:pt>
                <c:pt idx="8">
                  <c:v>233</c:v>
                </c:pt>
                <c:pt idx="9">
                  <c:v>213</c:v>
                </c:pt>
                <c:pt idx="10">
                  <c:v>240</c:v>
                </c:pt>
                <c:pt idx="11">
                  <c:v>316</c:v>
                </c:pt>
                <c:pt idx="12">
                  <c:v>277</c:v>
                </c:pt>
                <c:pt idx="13">
                  <c:v>341</c:v>
                </c:pt>
                <c:pt idx="14">
                  <c:v>257</c:v>
                </c:pt>
                <c:pt idx="15">
                  <c:v>310</c:v>
                </c:pt>
                <c:pt idx="16">
                  <c:v>310</c:v>
                </c:pt>
                <c:pt idx="17">
                  <c:v>246</c:v>
                </c:pt>
                <c:pt idx="18">
                  <c:v>292</c:v>
                </c:pt>
                <c:pt idx="19">
                  <c:v>309</c:v>
                </c:pt>
                <c:pt idx="20">
                  <c:v>293</c:v>
                </c:pt>
                <c:pt idx="21">
                  <c:v>327</c:v>
                </c:pt>
                <c:pt idx="22">
                  <c:v>236</c:v>
                </c:pt>
                <c:pt idx="23">
                  <c:v>255</c:v>
                </c:pt>
              </c:numCache>
            </c:numRef>
          </c:val>
          <c:smooth val="0"/>
          <c:extLst>
            <c:ext xmlns:c16="http://schemas.microsoft.com/office/drawing/2014/chart" uri="{C3380CC4-5D6E-409C-BE32-E72D297353CC}">
              <c16:uniqueId val="{00000002-4AEF-46EF-BE43-1A3FF9E745EF}"/>
            </c:ext>
          </c:extLst>
        </c:ser>
        <c:dLbls>
          <c:showLegendKey val="0"/>
          <c:showVal val="0"/>
          <c:showCatName val="0"/>
          <c:showSerName val="0"/>
          <c:showPercent val="0"/>
          <c:showBubbleSize val="0"/>
        </c:dLbls>
        <c:smooth val="0"/>
        <c:axId val="739826536"/>
        <c:axId val="739830328"/>
      </c:lineChart>
      <c:dateAx>
        <c:axId val="739826536"/>
        <c:scaling>
          <c:orientation val="minMax"/>
          <c:max val="44012"/>
        </c:scaling>
        <c:delete val="0"/>
        <c:axPos val="b"/>
        <c:numFmt formatCode="mmmm\ yyyy" sourceLinked="1"/>
        <c:majorTickMark val="out"/>
        <c:minorTickMark val="none"/>
        <c:tickLblPos val="nextTo"/>
        <c:spPr>
          <a:noFill/>
          <a:ln w="9525" cap="flat" cmpd="sng" algn="ctr">
            <a:solidFill>
              <a:srgbClr val="868686"/>
            </a:solidFill>
            <a:round/>
          </a:ln>
          <a:effectLst/>
        </c:spPr>
        <c:txPr>
          <a:bodyPr rot="-2700000" spcFirstLastPara="1" vertOverflow="ellipsis" wrap="square" anchor="ctr" anchorCtr="1"/>
          <a:lstStyle/>
          <a:p>
            <a:pPr>
              <a:defRPr lang="en-GB" sz="1000" b="0" i="0" u="none" strike="noStrike" kern="1200" baseline="0">
                <a:solidFill>
                  <a:schemeClr val="tx1"/>
                </a:solidFill>
                <a:latin typeface="+mn-lt"/>
                <a:ea typeface="+mn-ea"/>
                <a:cs typeface="+mn-cs"/>
              </a:defRPr>
            </a:pPr>
            <a:endParaRPr lang="en-US"/>
          </a:p>
        </c:txPr>
        <c:crossAx val="739830328"/>
        <c:crosses val="autoZero"/>
        <c:auto val="1"/>
        <c:lblOffset val="100"/>
        <c:baseTimeUnit val="months"/>
        <c:majorUnit val="1"/>
        <c:majorTimeUnit val="months"/>
      </c:dateAx>
      <c:valAx>
        <c:axId val="739830328"/>
        <c:scaling>
          <c:orientation val="minMax"/>
        </c:scaling>
        <c:delete val="0"/>
        <c:axPos val="l"/>
        <c:majorGridlines>
          <c:spPr>
            <a:ln w="9525" cap="flat" cmpd="sng" algn="ctr">
              <a:solidFill>
                <a:srgbClr val="868686"/>
              </a:solidFill>
              <a:round/>
            </a:ln>
            <a:effectLst/>
          </c:spPr>
        </c:majorGridlines>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lang="en-GB" sz="900" b="0" i="0" u="none" strike="noStrike" kern="1200" baseline="0">
                <a:solidFill>
                  <a:schemeClr val="tx1"/>
                </a:solidFill>
                <a:latin typeface="+mn-lt"/>
                <a:ea typeface="+mn-ea"/>
                <a:cs typeface="+mn-cs"/>
              </a:defRPr>
            </a:pPr>
            <a:endParaRPr lang="en-US"/>
          </a:p>
        </c:txPr>
        <c:crossAx val="739826536"/>
        <c:crosses val="autoZero"/>
        <c:crossBetween val="between"/>
      </c:valAx>
      <c:spPr>
        <a:noFill/>
        <a:ln>
          <a:solidFill>
            <a:srgbClr val="868686"/>
          </a:solidFill>
        </a:ln>
        <a:effectLst/>
      </c:spPr>
    </c:plotArea>
    <c:legend>
      <c:legendPos val="t"/>
      <c:overlay val="0"/>
      <c:spPr>
        <a:noFill/>
        <a:ln>
          <a:noFill/>
        </a:ln>
        <a:effectLst/>
      </c:spPr>
      <c:txPr>
        <a:bodyPr rot="0" spcFirstLastPara="1" vertOverflow="ellipsis" vert="horz" wrap="square" anchor="ctr" anchorCtr="1"/>
        <a:lstStyle/>
        <a:p>
          <a:pPr>
            <a:defRPr lang="en-GB"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png"/><Relationship Id="rId1" Type="http://schemas.openxmlformats.org/officeDocument/2006/relationships/hyperlink" Target="#Index!A1"/><Relationship Id="rId5" Type="http://schemas.openxmlformats.org/officeDocument/2006/relationships/image" Target="../media/image6.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ex!A1"/><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ex!A1"/><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ex!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2600945</xdr:colOff>
      <xdr:row>4</xdr:row>
      <xdr:rowOff>3280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439270" cy="7525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428625</xdr:colOff>
          <xdr:row>4</xdr:row>
          <xdr:rowOff>180975</xdr:rowOff>
        </xdr:from>
        <xdr:to>
          <xdr:col>12</xdr:col>
          <xdr:colOff>400050</xdr:colOff>
          <xdr:row>20</xdr:row>
          <xdr:rowOff>152400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DDDDDD"/>
            </a:solidFill>
            <a:ln w="9525">
              <a:solidFill>
                <a:srgbClr val="000000"/>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515130</xdr:colOff>
      <xdr:row>3</xdr:row>
      <xdr:rowOff>181080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twoCellAnchor>
    <xdr:from>
      <xdr:col>5</xdr:col>
      <xdr:colOff>200024</xdr:colOff>
      <xdr:row>4</xdr:row>
      <xdr:rowOff>190500</xdr:rowOff>
    </xdr:from>
    <xdr:to>
      <xdr:col>16</xdr:col>
      <xdr:colOff>47625</xdr:colOff>
      <xdr:row>23</xdr:row>
      <xdr:rowOff>66675</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190499</xdr:colOff>
      <xdr:row>24</xdr:row>
      <xdr:rowOff>28574</xdr:rowOff>
    </xdr:from>
    <xdr:to>
      <xdr:col>16</xdr:col>
      <xdr:colOff>28575</xdr:colOff>
      <xdr:row>53</xdr:row>
      <xdr:rowOff>47625</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333375</xdr:colOff>
      <xdr:row>5</xdr:row>
      <xdr:rowOff>0</xdr:rowOff>
    </xdr:from>
    <xdr:to>
      <xdr:col>26</xdr:col>
      <xdr:colOff>504065</xdr:colOff>
      <xdr:row>50</xdr:row>
      <xdr:rowOff>17975</xdr:rowOff>
    </xdr:to>
    <xdr:pic>
      <xdr:nvPicPr>
        <xdr:cNvPr id="8" name="Picture 7"/>
        <xdr:cNvPicPr>
          <a:picLocks noChangeAspect="1"/>
        </xdr:cNvPicPr>
      </xdr:nvPicPr>
      <xdr:blipFill>
        <a:blip xmlns:r="http://schemas.openxmlformats.org/officeDocument/2006/relationships" r:embed="rId5"/>
        <a:stretch>
          <a:fillRect/>
        </a:stretch>
      </xdr:blipFill>
      <xdr:spPr>
        <a:xfrm>
          <a:off x="11458575" y="962025"/>
          <a:ext cx="6076190" cy="8600000"/>
        </a:xfrm>
        <a:prstGeom prst="rect">
          <a:avLst/>
        </a:prstGeom>
        <a:ln>
          <a:solidFill>
            <a:schemeClr val="tx1"/>
          </a:solidFill>
        </a:ln>
        <a:effectLst>
          <a:outerShdw blurRad="50800" dist="38100" dir="5400000" algn="t" rotWithShape="0">
            <a:prstClr val="black">
              <a:alpha val="40000"/>
            </a:prstClr>
          </a:outerShdw>
        </a:effectLst>
      </xdr:spPr>
    </xdr:pic>
    <xdr:clientData/>
  </xdr:twoCellAnchor>
</xdr:wsDr>
</file>

<file path=xl/drawings/drawing11.xml><?xml version="1.0" encoding="utf-8"?>
<c:userShapes xmlns:c="http://schemas.openxmlformats.org/drawingml/2006/chart">
  <cdr:relSizeAnchor xmlns:cdr="http://schemas.openxmlformats.org/drawingml/2006/chartDrawing">
    <cdr:from>
      <cdr:x>0</cdr:x>
      <cdr:y>0.94086</cdr:y>
    </cdr:from>
    <cdr:to>
      <cdr:x>0.23092</cdr:x>
      <cdr:y>1</cdr:y>
    </cdr:to>
    <cdr:sp macro="" textlink="">
      <cdr:nvSpPr>
        <cdr:cNvPr id="2" name="TextBox 1"/>
        <cdr:cNvSpPr txBox="1"/>
      </cdr:nvSpPr>
      <cdr:spPr>
        <a:xfrm xmlns:a="http://schemas.openxmlformats.org/drawingml/2006/main">
          <a:off x="0" y="3306852"/>
          <a:ext cx="1266847" cy="2078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t>Source: DMIRS</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0.95558</cdr:y>
    </cdr:from>
    <cdr:to>
      <cdr:x>0.23091</cdr:x>
      <cdr:y>1</cdr:y>
    </cdr:to>
    <cdr:sp macro="" textlink="">
      <cdr:nvSpPr>
        <cdr:cNvPr id="2" name="TextBox 1"/>
        <cdr:cNvSpPr txBox="1"/>
      </cdr:nvSpPr>
      <cdr:spPr>
        <a:xfrm xmlns:a="http://schemas.openxmlformats.org/drawingml/2006/main">
          <a:off x="0" y="4471623"/>
          <a:ext cx="1266847" cy="2078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t>Source: DMIRS</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648320</xdr:colOff>
      <xdr:row>3</xdr:row>
      <xdr:rowOff>181080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twoCellAnchor>
    <xdr:from>
      <xdr:col>6</xdr:col>
      <xdr:colOff>327024</xdr:colOff>
      <xdr:row>4</xdr:row>
      <xdr:rowOff>304799</xdr:rowOff>
    </xdr:from>
    <xdr:to>
      <xdr:col>13</xdr:col>
      <xdr:colOff>476250</xdr:colOff>
      <xdr:row>8</xdr:row>
      <xdr:rowOff>104775</xdr:rowOff>
    </xdr:to>
    <xdr:sp macro="" textlink="">
      <xdr:nvSpPr>
        <xdr:cNvPr id="4" name="TextBox 3">
          <a:extLst>
            <a:ext uri="{FF2B5EF4-FFF2-40B4-BE49-F238E27FC236}">
              <a16:creationId xmlns:a16="http://schemas.microsoft.com/office/drawing/2014/main" id="{A7DA35F1-5ADC-4249-BBB8-3999DC65C283}"/>
            </a:ext>
          </a:extLst>
        </xdr:cNvPr>
        <xdr:cNvSpPr txBox="1"/>
      </xdr:nvSpPr>
      <xdr:spPr>
        <a:xfrm>
          <a:off x="8242299" y="1066799"/>
          <a:ext cx="4702176" cy="685801"/>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0" i="0">
              <a:solidFill>
                <a:schemeClr val="dk1"/>
              </a:solidFill>
              <a:effectLst/>
              <a:latin typeface="+mn-lt"/>
              <a:ea typeface="+mn-ea"/>
              <a:cs typeface="+mn-cs"/>
            </a:rPr>
            <a:t>For some projects, mineral</a:t>
          </a:r>
          <a:r>
            <a:rPr lang="en-AU" sz="1100" b="0" i="0" baseline="0">
              <a:solidFill>
                <a:schemeClr val="dk1"/>
              </a:solidFill>
              <a:effectLst/>
              <a:latin typeface="+mn-lt"/>
              <a:ea typeface="+mn-ea"/>
              <a:cs typeface="+mn-cs"/>
            </a:rPr>
            <a:t> and petroleum </a:t>
          </a:r>
          <a:r>
            <a:rPr lang="en-AU" sz="1100" b="0" i="0">
              <a:solidFill>
                <a:schemeClr val="dk1"/>
              </a:solidFill>
              <a:effectLst/>
              <a:latin typeface="+mn-lt"/>
              <a:ea typeface="+mn-ea"/>
              <a:cs typeface="+mn-cs"/>
            </a:rPr>
            <a:t>sales are allocated to a single Local Government Area</a:t>
          </a:r>
          <a:r>
            <a:rPr lang="en-AU" sz="1100" b="0" i="0" baseline="0">
              <a:solidFill>
                <a:schemeClr val="dk1"/>
              </a:solidFill>
              <a:effectLst/>
              <a:latin typeface="+mn-lt"/>
              <a:ea typeface="+mn-ea"/>
              <a:cs typeface="+mn-cs"/>
            </a:rPr>
            <a:t> </a:t>
          </a:r>
          <a:r>
            <a:rPr lang="en-AU" sz="1100" b="0" i="0">
              <a:solidFill>
                <a:schemeClr val="dk1"/>
              </a:solidFill>
              <a:effectLst/>
              <a:latin typeface="+mn-lt"/>
              <a:ea typeface="+mn-ea"/>
              <a:cs typeface="+mn-cs"/>
            </a:rPr>
            <a:t>and Region,</a:t>
          </a:r>
          <a:r>
            <a:rPr lang="en-AU" sz="1100" b="0" i="0" baseline="0">
              <a:solidFill>
                <a:schemeClr val="dk1"/>
              </a:solidFill>
              <a:effectLst/>
              <a:latin typeface="+mn-lt"/>
              <a:ea typeface="+mn-ea"/>
              <a:cs typeface="+mn-cs"/>
            </a:rPr>
            <a:t> </a:t>
          </a:r>
          <a:r>
            <a:rPr lang="en-AU" sz="1100" b="0" i="0">
              <a:solidFill>
                <a:schemeClr val="dk1"/>
              </a:solidFill>
              <a:effectLst/>
              <a:latin typeface="+mn-lt"/>
              <a:ea typeface="+mn-ea"/>
              <a:cs typeface="+mn-cs"/>
            </a:rPr>
            <a:t>even though mining and processing operations may be located within multiple Local Government Areas</a:t>
          </a:r>
          <a:r>
            <a:rPr lang="en-AU" sz="1100" b="0" i="0" baseline="0">
              <a:solidFill>
                <a:schemeClr val="dk1"/>
              </a:solidFill>
              <a:effectLst/>
              <a:latin typeface="+mn-lt"/>
              <a:ea typeface="+mn-ea"/>
              <a:cs typeface="+mn-cs"/>
            </a:rPr>
            <a:t> and Regions.</a:t>
          </a:r>
          <a:endParaRPr lang="en-AU" sz="1100">
            <a:solidFill>
              <a:schemeClr val="dk1"/>
            </a:solidFill>
            <a:effectLst/>
            <a:latin typeface="+mn-lt"/>
            <a:ea typeface="+mn-ea"/>
            <a:cs typeface="+mn-cs"/>
          </a:endParaRPr>
        </a:p>
      </xdr:txBody>
    </xdr:sp>
    <xdr:clientData/>
  </xdr:twoCellAnchor>
  <xdr:twoCellAnchor editAs="oneCell">
    <xdr:from>
      <xdr:col>5</xdr:col>
      <xdr:colOff>495300</xdr:colOff>
      <xdr:row>13</xdr:row>
      <xdr:rowOff>0</xdr:rowOff>
    </xdr:from>
    <xdr:to>
      <xdr:col>14</xdr:col>
      <xdr:colOff>313610</xdr:colOff>
      <xdr:row>54</xdr:row>
      <xdr:rowOff>18071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7820025" y="2600325"/>
          <a:ext cx="5552360" cy="7838096"/>
        </a:xfrm>
        <a:prstGeom prst="rect">
          <a:avLst/>
        </a:prstGeom>
        <a:ln>
          <a:solidFill>
            <a:schemeClr val="tx1"/>
          </a:solidFill>
        </a:ln>
        <a:effectLst>
          <a:outerShdw blurRad="50800" dist="38100" dir="5400000" algn="t" rotWithShape="0">
            <a:prstClr val="black">
              <a:alpha val="40000"/>
            </a:prstClr>
          </a:outerShdw>
          <a:softEdge rad="0"/>
        </a:effectLst>
      </xdr:spPr>
    </xdr:pic>
    <xdr:clientData fLocksWithSheet="0"/>
  </xdr:twoCellAnchor>
  <xdr:twoCellAnchor editAs="oneCell">
    <xdr:from>
      <xdr:col>15</xdr:col>
      <xdr:colOff>523875</xdr:colOff>
      <xdr:row>13</xdr:row>
      <xdr:rowOff>38100</xdr:rowOff>
    </xdr:from>
    <xdr:to>
      <xdr:col>24</xdr:col>
      <xdr:colOff>532699</xdr:colOff>
      <xdr:row>54</xdr:row>
      <xdr:rowOff>17748</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14173200" y="2638425"/>
          <a:ext cx="5323774" cy="7799673"/>
        </a:xfrm>
        <a:prstGeom prst="rect">
          <a:avLst/>
        </a:prstGeom>
        <a:ln>
          <a:solidFill>
            <a:schemeClr val="tx1"/>
          </a:solidFill>
        </a:ln>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4439270</xdr:colOff>
      <xdr:row>3</xdr:row>
      <xdr:rowOff>181080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9524</xdr:colOff>
      <xdr:row>4</xdr:row>
      <xdr:rowOff>171449</xdr:rowOff>
    </xdr:from>
    <xdr:to>
      <xdr:col>15</xdr:col>
      <xdr:colOff>57150</xdr:colOff>
      <xdr:row>25</xdr:row>
      <xdr:rowOff>169545</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381620</xdr:colOff>
      <xdr:row>3</xdr:row>
      <xdr:rowOff>181080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cdr:x>
      <cdr:y>0.94631</cdr:y>
    </cdr:from>
    <cdr:to>
      <cdr:x>0.17206</cdr:x>
      <cdr:y>0.99805</cdr:y>
    </cdr:to>
    <cdr:sp macro="" textlink="">
      <cdr:nvSpPr>
        <cdr:cNvPr id="2" name="TextBox 1"/>
        <cdr:cNvSpPr txBox="1"/>
      </cdr:nvSpPr>
      <cdr:spPr>
        <a:xfrm xmlns:a="http://schemas.openxmlformats.org/drawingml/2006/main">
          <a:off x="0" y="3801927"/>
          <a:ext cx="1266847" cy="207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t>Source: DMIRS</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438770</xdr:colOff>
      <xdr:row>1</xdr:row>
      <xdr:rowOff>12805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4429745" cy="765280"/>
        </a:xfrm>
        <a:prstGeom prst="rect">
          <a:avLst/>
        </a:prstGeom>
      </xdr:spPr>
    </xdr:pic>
    <xdr:clientData/>
  </xdr:twoCellAnchor>
  <xdr:twoCellAnchor>
    <xdr:from>
      <xdr:col>0</xdr:col>
      <xdr:colOff>47625</xdr:colOff>
      <xdr:row>108</xdr:row>
      <xdr:rowOff>19050</xdr:rowOff>
    </xdr:from>
    <xdr:to>
      <xdr:col>1</xdr:col>
      <xdr:colOff>742950</xdr:colOff>
      <xdr:row>109</xdr:row>
      <xdr:rowOff>142875</xdr:rowOff>
    </xdr:to>
    <xdr:sp macro="" textlink="">
      <xdr:nvSpPr>
        <xdr:cNvPr id="5" name="TextBox 4">
          <a:extLst>
            <a:ext uri="{FF2B5EF4-FFF2-40B4-BE49-F238E27FC236}">
              <a16:creationId xmlns:a16="http://schemas.microsoft.com/office/drawing/2014/main" id="{00000000-0008-0000-0600-000004000000}"/>
            </a:ext>
          </a:extLst>
        </xdr:cNvPr>
        <xdr:cNvSpPr txBox="1"/>
      </xdr:nvSpPr>
      <xdr:spPr>
        <a:xfrm>
          <a:off x="47625" y="19545300"/>
          <a:ext cx="3343275" cy="314325"/>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Data</a:t>
          </a:r>
          <a:r>
            <a:rPr lang="en-AU" sz="1100" baseline="0">
              <a:solidFill>
                <a:schemeClr val="dk1"/>
              </a:solidFill>
              <a:effectLst/>
              <a:latin typeface="+mn-lt"/>
              <a:ea typeface="+mn-ea"/>
              <a:cs typeface="+mn-cs"/>
            </a:rPr>
            <a:t> excludes exploration and petroleum employment</a:t>
          </a:r>
          <a:endParaRPr lang="en-AU"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59951</xdr:colOff>
      <xdr:row>15</xdr:row>
      <xdr:rowOff>17368</xdr:rowOff>
    </xdr:from>
    <xdr:to>
      <xdr:col>47</xdr:col>
      <xdr:colOff>110378</xdr:colOff>
      <xdr:row>35</xdr:row>
      <xdr:rowOff>76199</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248270</xdr:colOff>
      <xdr:row>3</xdr:row>
      <xdr:rowOff>181080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cdr:x>
      <cdr:y>0.94187</cdr:y>
    </cdr:from>
    <cdr:to>
      <cdr:x>0.2087</cdr:x>
      <cdr:y>0.99508</cdr:y>
    </cdr:to>
    <cdr:sp macro="" textlink="">
      <cdr:nvSpPr>
        <cdr:cNvPr id="2" name="TextBox 1"/>
        <cdr:cNvSpPr txBox="1"/>
      </cdr:nvSpPr>
      <cdr:spPr>
        <a:xfrm xmlns:a="http://schemas.openxmlformats.org/drawingml/2006/main">
          <a:off x="0" y="3679825"/>
          <a:ext cx="1266847" cy="2078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t>Source: DMIRS</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333995</xdr:colOff>
      <xdr:row>3</xdr:row>
      <xdr:rowOff>181080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twoCellAnchor>
    <xdr:from>
      <xdr:col>8</xdr:col>
      <xdr:colOff>219074</xdr:colOff>
      <xdr:row>5</xdr:row>
      <xdr:rowOff>200024</xdr:rowOff>
    </xdr:from>
    <xdr:to>
      <xdr:col>12</xdr:col>
      <xdr:colOff>523874</xdr:colOff>
      <xdr:row>14</xdr:row>
      <xdr:rowOff>133350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8039099" y="1152524"/>
          <a:ext cx="3343275" cy="1676401"/>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The Total</a:t>
          </a:r>
          <a:r>
            <a:rPr lang="en-AU" sz="1100" baseline="0">
              <a:solidFill>
                <a:schemeClr val="dk1"/>
              </a:solidFill>
              <a:effectLst/>
              <a:latin typeface="+mn-lt"/>
              <a:ea typeface="+mn-ea"/>
              <a:cs typeface="+mn-cs"/>
            </a:rPr>
            <a:t> Area</a:t>
          </a:r>
          <a:r>
            <a:rPr lang="en-AU" sz="1100">
              <a:solidFill>
                <a:schemeClr val="dk1"/>
              </a:solidFill>
              <a:effectLst/>
              <a:latin typeface="+mn-lt"/>
              <a:ea typeface="+mn-ea"/>
              <a:cs typeface="+mn-cs"/>
            </a:rPr>
            <a:t> for the</a:t>
          </a:r>
          <a:r>
            <a:rPr lang="en-AU" sz="1100" baseline="0">
              <a:solidFill>
                <a:schemeClr val="dk1"/>
              </a:solidFill>
              <a:effectLst/>
              <a:latin typeface="+mn-lt"/>
              <a:ea typeface="+mn-ea"/>
              <a:cs typeface="+mn-cs"/>
            </a:rPr>
            <a:t> Petroleum (Submerged Lands) Act 1982 excludes Pipeline Licences due to different units (i.e. km2 vs km)</a:t>
          </a:r>
          <a:endParaRPr lang="en-AU">
            <a:effectLst/>
          </a:endParaRP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Total Area is </a:t>
          </a:r>
          <a:r>
            <a:rPr lang="en-AU" sz="1100" baseline="0">
              <a:solidFill>
                <a:schemeClr val="dk1"/>
              </a:solidFill>
              <a:effectLst/>
              <a:latin typeface="+mn-lt"/>
              <a:ea typeface="+mn-ea"/>
              <a:cs typeface="+mn-cs"/>
            </a:rPr>
            <a:t>the sum of the Total Area for the Petroleum (Submerged Lands) Act 1982 and Petroleum and Geothermal Energy Resources Act 1967, and does not include the Total Area of the Petroleum Pipelines Act 1969 due to different units (i.e. km2 vs km).</a:t>
          </a:r>
          <a:endParaRPr lang="en-AU"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6:E14"/>
  <sheetViews>
    <sheetView showGridLines="0" tabSelected="1" zoomScaleNormal="100" workbookViewId="0"/>
  </sheetViews>
  <sheetFormatPr defaultColWidth="8.85546875" defaultRowHeight="15"/>
  <cols>
    <col min="1" max="1" width="26" style="61" bestFit="1" customWidth="1"/>
    <col min="2" max="2" width="1.42578125" style="61" bestFit="1" customWidth="1"/>
    <col min="3" max="3" width="52.7109375" style="61" customWidth="1"/>
    <col min="4" max="4" width="73.42578125" style="61" bestFit="1" customWidth="1"/>
    <col min="5" max="16384" width="8.85546875" style="61"/>
  </cols>
  <sheetData>
    <row r="6" spans="1:5">
      <c r="A6" s="50" t="s">
        <v>40</v>
      </c>
      <c r="B6" s="50" t="s">
        <v>119</v>
      </c>
      <c r="C6" s="289" t="s">
        <v>293</v>
      </c>
      <c r="D6" s="50" t="s">
        <v>34</v>
      </c>
    </row>
    <row r="7" spans="1:5">
      <c r="A7" s="50"/>
      <c r="B7" s="50" t="s">
        <v>119</v>
      </c>
      <c r="C7" s="289" t="s">
        <v>292</v>
      </c>
      <c r="D7" s="50" t="s">
        <v>35</v>
      </c>
    </row>
    <row r="8" spans="1:5">
      <c r="A8" s="50"/>
      <c r="B8" s="50" t="s">
        <v>119</v>
      </c>
      <c r="C8" s="289" t="s">
        <v>44</v>
      </c>
      <c r="D8" s="50" t="s">
        <v>43</v>
      </c>
    </row>
    <row r="9" spans="1:5">
      <c r="A9" s="50"/>
      <c r="B9" s="50" t="s">
        <v>119</v>
      </c>
      <c r="C9" s="289" t="s">
        <v>291</v>
      </c>
      <c r="D9" s="50" t="s">
        <v>286</v>
      </c>
      <c r="E9" s="50"/>
    </row>
    <row r="10" spans="1:5">
      <c r="A10" s="50" t="s">
        <v>39</v>
      </c>
      <c r="B10" s="50" t="s">
        <v>119</v>
      </c>
      <c r="C10" s="289" t="s">
        <v>295</v>
      </c>
      <c r="D10" s="50" t="s">
        <v>184</v>
      </c>
      <c r="E10" s="50"/>
    </row>
    <row r="11" spans="1:5">
      <c r="A11" s="50"/>
      <c r="B11" s="50" t="s">
        <v>119</v>
      </c>
      <c r="C11" s="289" t="s">
        <v>294</v>
      </c>
      <c r="D11" s="50" t="s">
        <v>127</v>
      </c>
      <c r="E11" s="50"/>
    </row>
    <row r="12" spans="1:5">
      <c r="A12" s="50"/>
      <c r="B12" s="50" t="s">
        <v>119</v>
      </c>
      <c r="C12" s="289" t="s">
        <v>41</v>
      </c>
      <c r="D12" s="50" t="s">
        <v>42</v>
      </c>
      <c r="E12" s="50"/>
    </row>
    <row r="13" spans="1:5">
      <c r="A13" s="50" t="s">
        <v>304</v>
      </c>
      <c r="B13" s="50" t="s">
        <v>119</v>
      </c>
      <c r="C13" s="275" t="s">
        <v>305</v>
      </c>
      <c r="D13" s="50"/>
    </row>
    <row r="14" spans="1:5">
      <c r="A14" s="50"/>
      <c r="B14" s="50"/>
      <c r="C14" s="50"/>
      <c r="D14" s="50"/>
    </row>
  </sheetData>
  <phoneticPr fontId="80" type="noConversion"/>
  <hyperlinks>
    <hyperlink ref="C7" location="'Value by Region by Commodity'!A1" display="Value by Region by Commodity"/>
    <hyperlink ref="C8" location="'Value by Region Totals'!A1" display="Value by Region Totals"/>
    <hyperlink ref="C6" location="'Value by Region by LGA'!A1" display="Value by Region by LGA"/>
    <hyperlink ref="C10" location="'Mining Tenements in Force'!A1" display="Mining Tenements in Force"/>
    <hyperlink ref="C11" location="'Petroleum Titles in Force'!A1" display="Petroleum Titles in Force"/>
    <hyperlink ref="C12" location="'Mining Tenement Activity'!A1" display="Mining Tenement Activity"/>
    <hyperlink ref="C9" location="'Mining Employment by Region'!A1" display="Mining Employment By Region"/>
  </hyperlink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4</xdr:col>
                <xdr:colOff>428625</xdr:colOff>
                <xdr:row>4</xdr:row>
                <xdr:rowOff>180975</xdr:rowOff>
              </from>
              <to>
                <xdr:col>12</xdr:col>
                <xdr:colOff>400050</xdr:colOff>
                <xdr:row>20</xdr:row>
                <xdr:rowOff>152400</xdr:rowOff>
              </to>
            </anchor>
          </objectPr>
        </oleObject>
      </mc:Choice>
      <mc:Fallback>
        <oleObject progId="Word.Document.12" shapeId="1025" r:id="rId4"/>
      </mc:Fallback>
    </mc:AlternateContent>
  </oleObject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5:G94"/>
  <sheetViews>
    <sheetView showGridLines="0" zoomScaleNormal="100" workbookViewId="0">
      <selection activeCell="D44" sqref="D44"/>
    </sheetView>
  </sheetViews>
  <sheetFormatPr defaultColWidth="8.85546875" defaultRowHeight="15"/>
  <cols>
    <col min="1" max="1" width="40.42578125" customWidth="1"/>
    <col min="2" max="2" width="14.85546875" bestFit="1" customWidth="1"/>
    <col min="3" max="3" width="1.42578125" customWidth="1"/>
    <col min="4" max="4" width="40.42578125" customWidth="1"/>
    <col min="5" max="5" width="12.7109375" bestFit="1" customWidth="1"/>
    <col min="9" max="9" width="13.85546875" bestFit="1" customWidth="1"/>
    <col min="11" max="11" width="10.140625" bestFit="1" customWidth="1"/>
  </cols>
  <sheetData>
    <row r="5" spans="1:7" ht="24" customHeight="1" thickBot="1">
      <c r="A5" s="2"/>
      <c r="B5" s="1"/>
      <c r="C5" s="1"/>
      <c r="D5" s="1"/>
      <c r="E5" s="1"/>
    </row>
    <row r="6" spans="1:7" ht="15.75" thickBot="1">
      <c r="A6" s="301" t="s">
        <v>275</v>
      </c>
      <c r="B6" s="302"/>
      <c r="C6" s="302"/>
      <c r="D6" s="302"/>
      <c r="E6" s="303"/>
    </row>
    <row r="7" spans="1:7">
      <c r="A7" s="146" t="s">
        <v>51</v>
      </c>
      <c r="B7" s="147" t="s">
        <v>271</v>
      </c>
      <c r="C7" s="34"/>
      <c r="D7" s="151" t="s">
        <v>71</v>
      </c>
      <c r="E7" s="152" t="s">
        <v>271</v>
      </c>
    </row>
    <row r="8" spans="1:7">
      <c r="A8" s="148" t="s">
        <v>47</v>
      </c>
      <c r="B8" s="149">
        <v>51798400145</v>
      </c>
      <c r="C8" s="64"/>
      <c r="D8" s="153" t="s">
        <v>48</v>
      </c>
      <c r="E8" s="154">
        <v>1052966847</v>
      </c>
    </row>
    <row r="9" spans="1:7">
      <c r="A9" s="148" t="s">
        <v>178</v>
      </c>
      <c r="B9" s="149">
        <v>51239823971.182594</v>
      </c>
      <c r="C9" s="64"/>
      <c r="D9" s="153" t="s">
        <v>49</v>
      </c>
      <c r="E9" s="154">
        <v>410718125.15200001</v>
      </c>
    </row>
    <row r="10" spans="1:7">
      <c r="A10" s="148" t="s">
        <v>121</v>
      </c>
      <c r="B10" s="149">
        <v>137030295.09196204</v>
      </c>
      <c r="C10" s="64"/>
      <c r="D10" s="153" t="s">
        <v>50</v>
      </c>
      <c r="E10" s="154">
        <v>375894196.42422736</v>
      </c>
    </row>
    <row r="11" spans="1:7">
      <c r="A11" s="148" t="s">
        <v>186</v>
      </c>
      <c r="B11" s="149">
        <v>87735904.677379683</v>
      </c>
      <c r="C11" s="64"/>
      <c r="D11" s="153" t="s">
        <v>192</v>
      </c>
      <c r="E11" s="154">
        <v>161921556.6561</v>
      </c>
    </row>
    <row r="12" spans="1:7">
      <c r="A12" s="146" t="s">
        <v>155</v>
      </c>
      <c r="B12" s="150">
        <v>103262990315.95195</v>
      </c>
      <c r="C12" s="64"/>
      <c r="D12" s="153" t="s">
        <v>191</v>
      </c>
      <c r="E12" s="154">
        <v>123299121</v>
      </c>
    </row>
    <row r="13" spans="1:7">
      <c r="A13" s="65"/>
      <c r="B13" s="66"/>
      <c r="C13" s="64"/>
      <c r="D13" s="153" t="s">
        <v>195</v>
      </c>
      <c r="E13" s="154">
        <v>5297513</v>
      </c>
    </row>
    <row r="14" spans="1:7">
      <c r="A14" s="146" t="s">
        <v>255</v>
      </c>
      <c r="B14" s="150">
        <v>37377105642.009628</v>
      </c>
      <c r="C14" s="64"/>
      <c r="D14" s="153" t="s">
        <v>197</v>
      </c>
      <c r="E14" s="154">
        <v>3113964.122399508</v>
      </c>
      <c r="G14" s="77"/>
    </row>
    <row r="15" spans="1:7">
      <c r="A15" s="67"/>
      <c r="B15" s="34"/>
      <c r="C15" s="64"/>
      <c r="D15" s="153" t="s">
        <v>194</v>
      </c>
      <c r="E15" s="154">
        <v>1136650</v>
      </c>
    </row>
    <row r="16" spans="1:7">
      <c r="A16" s="146" t="s">
        <v>61</v>
      </c>
      <c r="B16" s="147" t="s">
        <v>271</v>
      </c>
      <c r="C16" s="64"/>
      <c r="D16" s="153" t="s">
        <v>272</v>
      </c>
      <c r="E16" s="154">
        <v>711828.46</v>
      </c>
    </row>
    <row r="17" spans="1:5">
      <c r="A17" s="148" t="s">
        <v>57</v>
      </c>
      <c r="B17" s="149">
        <v>3675188884</v>
      </c>
      <c r="C17" s="64"/>
      <c r="D17" s="153" t="s">
        <v>193</v>
      </c>
      <c r="E17" s="154">
        <v>431273</v>
      </c>
    </row>
    <row r="18" spans="1:5">
      <c r="A18" s="148" t="s">
        <v>53</v>
      </c>
      <c r="B18" s="149">
        <v>3594037263.8910561</v>
      </c>
      <c r="C18" s="64"/>
      <c r="D18" s="151" t="s">
        <v>165</v>
      </c>
      <c r="E18" s="156">
        <v>2135491074.8147268</v>
      </c>
    </row>
    <row r="19" spans="1:5">
      <c r="A19" s="148" t="s">
        <v>54</v>
      </c>
      <c r="B19" s="149">
        <v>2829223268.527</v>
      </c>
      <c r="C19" s="64"/>
      <c r="D19" s="64"/>
      <c r="E19" s="68"/>
    </row>
    <row r="20" spans="1:5">
      <c r="A20" s="148" t="s">
        <v>55</v>
      </c>
      <c r="B20" s="149">
        <v>2264283820</v>
      </c>
      <c r="C20" s="64"/>
      <c r="D20" s="151" t="s">
        <v>76</v>
      </c>
      <c r="E20" s="155" t="s">
        <v>271</v>
      </c>
    </row>
    <row r="21" spans="1:5">
      <c r="A21" s="148" t="s">
        <v>45</v>
      </c>
      <c r="B21" s="149">
        <v>845694243</v>
      </c>
      <c r="C21" s="64"/>
      <c r="D21" s="153" t="s">
        <v>56</v>
      </c>
      <c r="E21" s="154">
        <v>319802570.24915051</v>
      </c>
    </row>
    <row r="22" spans="1:5">
      <c r="A22" s="148" t="s">
        <v>189</v>
      </c>
      <c r="B22" s="149">
        <v>813444551.80500007</v>
      </c>
      <c r="C22" s="64"/>
      <c r="D22" s="153" t="s">
        <v>58</v>
      </c>
      <c r="E22" s="154">
        <v>241339127.27599999</v>
      </c>
    </row>
    <row r="23" spans="1:5">
      <c r="A23" s="148" t="s">
        <v>46</v>
      </c>
      <c r="B23" s="149">
        <v>126428746.8846</v>
      </c>
      <c r="C23" s="64"/>
      <c r="D23" s="153" t="s">
        <v>59</v>
      </c>
      <c r="E23" s="154">
        <v>197484438.62</v>
      </c>
    </row>
    <row r="24" spans="1:5">
      <c r="A24" s="148" t="s">
        <v>190</v>
      </c>
      <c r="B24" s="149">
        <v>104107650</v>
      </c>
      <c r="C24" s="64"/>
      <c r="D24" s="153" t="s">
        <v>60</v>
      </c>
      <c r="E24" s="154">
        <v>6415722.9023145884</v>
      </c>
    </row>
    <row r="25" spans="1:5">
      <c r="A25" s="146" t="s">
        <v>157</v>
      </c>
      <c r="B25" s="150">
        <v>14252408428.107656</v>
      </c>
      <c r="C25" s="64"/>
      <c r="D25" s="151" t="s">
        <v>160</v>
      </c>
      <c r="E25" s="156">
        <v>765041859.04746509</v>
      </c>
    </row>
    <row r="26" spans="1:5">
      <c r="A26" s="67"/>
      <c r="B26" s="34"/>
      <c r="C26" s="64"/>
      <c r="D26" s="64"/>
      <c r="E26" s="36"/>
    </row>
    <row r="27" spans="1:5">
      <c r="A27" s="146" t="s">
        <v>62</v>
      </c>
      <c r="B27" s="147" t="s">
        <v>271</v>
      </c>
      <c r="C27" s="64"/>
      <c r="D27" s="151" t="s">
        <v>75</v>
      </c>
      <c r="E27" s="155" t="s">
        <v>271</v>
      </c>
    </row>
    <row r="28" spans="1:5">
      <c r="A28" s="148" t="s">
        <v>188</v>
      </c>
      <c r="B28" s="149">
        <v>1768944111</v>
      </c>
      <c r="C28" s="64"/>
      <c r="D28" s="153" t="s">
        <v>130</v>
      </c>
      <c r="E28" s="154">
        <v>2626808538</v>
      </c>
    </row>
    <row r="29" spans="1:5">
      <c r="A29" s="146" t="s">
        <v>158</v>
      </c>
      <c r="B29" s="150">
        <v>1768944111</v>
      </c>
      <c r="C29" s="64"/>
      <c r="D29" s="153" t="s">
        <v>198</v>
      </c>
      <c r="E29" s="154">
        <v>414811275</v>
      </c>
    </row>
    <row r="30" spans="1:5">
      <c r="A30" s="67"/>
      <c r="B30" s="34"/>
      <c r="C30" s="64"/>
      <c r="D30" s="153" t="s">
        <v>273</v>
      </c>
      <c r="E30" s="154">
        <v>90740131</v>
      </c>
    </row>
    <row r="31" spans="1:5">
      <c r="A31" s="146" t="s">
        <v>159</v>
      </c>
      <c r="B31" s="147" t="s">
        <v>271</v>
      </c>
      <c r="C31" s="64"/>
      <c r="D31" s="153" t="s">
        <v>274</v>
      </c>
      <c r="E31" s="154">
        <v>21649064.670000002</v>
      </c>
    </row>
    <row r="32" spans="1:5">
      <c r="A32" s="148" t="s">
        <v>204</v>
      </c>
      <c r="B32" s="149">
        <v>1218838832.3583999</v>
      </c>
      <c r="C32" s="64"/>
      <c r="D32" s="153" t="s">
        <v>201</v>
      </c>
      <c r="E32" s="154">
        <v>179233</v>
      </c>
    </row>
    <row r="33" spans="1:5">
      <c r="A33" s="148" t="s">
        <v>208</v>
      </c>
      <c r="B33" s="149">
        <v>894590881</v>
      </c>
      <c r="C33" s="64"/>
      <c r="D33" s="153" t="s">
        <v>202</v>
      </c>
      <c r="E33" s="154">
        <v>151091</v>
      </c>
    </row>
    <row r="34" spans="1:5">
      <c r="A34" s="148" t="s">
        <v>63</v>
      </c>
      <c r="B34" s="149">
        <v>866119424</v>
      </c>
      <c r="C34" s="64"/>
      <c r="D34" s="151" t="s">
        <v>161</v>
      </c>
      <c r="E34" s="156">
        <v>3154339332.6699996</v>
      </c>
    </row>
    <row r="35" spans="1:5">
      <c r="A35" s="148" t="s">
        <v>206</v>
      </c>
      <c r="B35" s="149">
        <v>850383552</v>
      </c>
      <c r="C35" s="64"/>
      <c r="D35" s="34"/>
      <c r="E35" s="36"/>
    </row>
    <row r="36" spans="1:5">
      <c r="A36" s="148" t="s">
        <v>207</v>
      </c>
      <c r="B36" s="149">
        <v>576323363</v>
      </c>
      <c r="C36" s="64"/>
      <c r="D36" s="151" t="s">
        <v>72</v>
      </c>
      <c r="E36" s="155" t="s">
        <v>271</v>
      </c>
    </row>
    <row r="37" spans="1:5">
      <c r="A37" s="148" t="s">
        <v>209</v>
      </c>
      <c r="B37" s="149">
        <v>166323567</v>
      </c>
      <c r="C37" s="64"/>
      <c r="D37" s="153" t="s">
        <v>216</v>
      </c>
      <c r="E37" s="154">
        <v>51233044</v>
      </c>
    </row>
    <row r="38" spans="1:5">
      <c r="A38" s="148" t="s">
        <v>205</v>
      </c>
      <c r="B38" s="149">
        <v>110666803</v>
      </c>
      <c r="C38" s="64"/>
      <c r="D38" s="153" t="s">
        <v>64</v>
      </c>
      <c r="E38" s="154">
        <v>45777901</v>
      </c>
    </row>
    <row r="39" spans="1:5">
      <c r="A39" s="148" t="s">
        <v>65</v>
      </c>
      <c r="B39" s="149">
        <v>33480661.572313257</v>
      </c>
      <c r="C39" s="64"/>
      <c r="D39" s="153" t="s">
        <v>217</v>
      </c>
      <c r="E39" s="154">
        <v>782873</v>
      </c>
    </row>
    <row r="40" spans="1:5">
      <c r="A40" s="148" t="s">
        <v>187</v>
      </c>
      <c r="B40" s="149">
        <v>39075189</v>
      </c>
      <c r="C40" s="64"/>
      <c r="D40" s="153" t="s">
        <v>218</v>
      </c>
      <c r="E40" s="154">
        <v>1424</v>
      </c>
    </row>
    <row r="41" spans="1:5">
      <c r="A41" s="148" t="s">
        <v>210</v>
      </c>
      <c r="B41" s="149">
        <v>1456895.3599999999</v>
      </c>
      <c r="C41" s="64"/>
      <c r="D41" s="151" t="s">
        <v>162</v>
      </c>
      <c r="E41" s="156">
        <v>97795242</v>
      </c>
    </row>
    <row r="42" spans="1:5">
      <c r="A42" s="146" t="s">
        <v>159</v>
      </c>
      <c r="B42" s="150">
        <v>4757259168.2907133</v>
      </c>
      <c r="C42" s="64"/>
      <c r="D42" s="64"/>
      <c r="E42" s="68"/>
    </row>
    <row r="43" spans="1:5">
      <c r="A43" s="76"/>
      <c r="B43" s="34"/>
      <c r="C43" s="64"/>
      <c r="D43" s="151" t="s">
        <v>73</v>
      </c>
      <c r="E43" s="155" t="s">
        <v>271</v>
      </c>
    </row>
    <row r="44" spans="1:5">
      <c r="A44" s="146" t="s">
        <v>74</v>
      </c>
      <c r="B44" s="147" t="s">
        <v>271</v>
      </c>
      <c r="C44" s="64"/>
      <c r="D44" s="153" t="s">
        <v>212</v>
      </c>
      <c r="E44" s="154">
        <v>4116747941</v>
      </c>
    </row>
    <row r="45" spans="1:5">
      <c r="A45" s="148" t="s">
        <v>211</v>
      </c>
      <c r="B45" s="149">
        <v>7302294</v>
      </c>
      <c r="C45" s="64"/>
      <c r="D45" s="153" t="s">
        <v>213</v>
      </c>
      <c r="E45" s="154">
        <v>16465290</v>
      </c>
    </row>
    <row r="46" spans="1:5">
      <c r="A46" s="146" t="s">
        <v>164</v>
      </c>
      <c r="B46" s="150">
        <v>7302294</v>
      </c>
      <c r="C46" s="64"/>
      <c r="D46" s="153" t="s">
        <v>214</v>
      </c>
      <c r="E46" s="154">
        <v>13476501.92</v>
      </c>
    </row>
    <row r="47" spans="1:5">
      <c r="A47" s="76"/>
      <c r="B47" s="82"/>
      <c r="C47" s="64"/>
      <c r="D47" s="153" t="s">
        <v>180</v>
      </c>
      <c r="E47" s="154">
        <v>3228213.8714000001</v>
      </c>
    </row>
    <row r="48" spans="1:5">
      <c r="A48" s="76"/>
      <c r="B48" s="80"/>
      <c r="C48" s="34"/>
      <c r="D48" s="153" t="s">
        <v>215</v>
      </c>
      <c r="E48" s="154">
        <v>634207.96194139111</v>
      </c>
    </row>
    <row r="49" spans="1:5" ht="15.75" thickBot="1">
      <c r="A49" s="252"/>
      <c r="B49" s="253"/>
      <c r="C49" s="79"/>
      <c r="D49" s="254" t="s">
        <v>163</v>
      </c>
      <c r="E49" s="255">
        <v>4150552154.7533417</v>
      </c>
    </row>
    <row r="50" spans="1:5">
      <c r="A50" s="80"/>
      <c r="B50" s="80"/>
      <c r="C50" s="80"/>
      <c r="D50" s="80"/>
      <c r="E50" s="80"/>
    </row>
    <row r="51" spans="1:5">
      <c r="A51" s="80"/>
      <c r="B51" s="80"/>
      <c r="C51" s="80"/>
      <c r="D51" s="80"/>
      <c r="E51" s="80"/>
    </row>
    <row r="52" spans="1:5">
      <c r="A52" s="80"/>
      <c r="B52" s="80"/>
      <c r="C52" s="80"/>
      <c r="D52" s="80"/>
      <c r="E52" s="80"/>
    </row>
    <row r="53" spans="1:5">
      <c r="A53" s="80"/>
      <c r="B53" s="80"/>
      <c r="C53" s="80"/>
      <c r="D53" s="80"/>
      <c r="E53" s="80"/>
    </row>
    <row r="54" spans="1:5">
      <c r="A54" s="81"/>
      <c r="B54" s="80"/>
      <c r="C54" s="80"/>
      <c r="D54" s="80"/>
      <c r="E54" s="80"/>
    </row>
    <row r="55" spans="1:5">
      <c r="A55" s="81"/>
      <c r="B55" s="80"/>
      <c r="C55" s="80"/>
      <c r="D55" s="80"/>
      <c r="E55" s="80"/>
    </row>
    <row r="56" spans="1:5">
      <c r="A56" s="81"/>
      <c r="B56" s="80"/>
      <c r="C56" s="80"/>
      <c r="D56" s="80"/>
      <c r="E56" s="80"/>
    </row>
    <row r="57" spans="1:5">
      <c r="A57" s="81"/>
      <c r="B57" s="80"/>
      <c r="C57" s="80"/>
      <c r="D57" s="80"/>
      <c r="E57" s="80"/>
    </row>
    <row r="58" spans="1:5">
      <c r="A58" s="81"/>
      <c r="B58" s="80"/>
      <c r="C58" s="80"/>
      <c r="D58" s="80"/>
      <c r="E58" s="80"/>
    </row>
    <row r="59" spans="1:5">
      <c r="A59" s="81"/>
      <c r="B59" s="80"/>
      <c r="C59" s="80"/>
      <c r="D59" s="80"/>
      <c r="E59" s="81"/>
    </row>
    <row r="60" spans="1:5">
      <c r="A60" s="81"/>
      <c r="B60" s="82"/>
      <c r="C60" s="80"/>
      <c r="D60" s="80"/>
      <c r="E60" s="81"/>
    </row>
    <row r="61" spans="1:5">
      <c r="A61" s="81"/>
      <c r="B61" s="80"/>
      <c r="C61" s="80"/>
      <c r="D61" s="80"/>
      <c r="E61" s="81"/>
    </row>
    <row r="62" spans="1:5">
      <c r="A62" s="81"/>
      <c r="B62" s="80"/>
      <c r="C62" s="81"/>
      <c r="D62" s="80"/>
      <c r="E62" s="81"/>
    </row>
    <row r="63" spans="1:5">
      <c r="A63" s="81"/>
      <c r="B63" s="80"/>
      <c r="C63" s="81"/>
      <c r="D63" s="80"/>
      <c r="E63" s="81"/>
    </row>
    <row r="64" spans="1:5">
      <c r="A64" s="80"/>
      <c r="B64" s="80"/>
      <c r="C64" s="81"/>
      <c r="D64" s="80"/>
      <c r="E64" s="81"/>
    </row>
    <row r="65" spans="1:5">
      <c r="A65" s="80"/>
      <c r="B65" s="80"/>
      <c r="C65" s="81"/>
      <c r="D65" s="80"/>
      <c r="E65" s="81"/>
    </row>
    <row r="66" spans="1:5">
      <c r="A66" s="81"/>
      <c r="B66" s="81"/>
      <c r="C66" s="81"/>
      <c r="D66" s="81"/>
      <c r="E66" s="81"/>
    </row>
    <row r="67" spans="1:5">
      <c r="A67" s="81"/>
      <c r="B67" s="81"/>
      <c r="C67" s="81"/>
      <c r="D67" s="81"/>
      <c r="E67" s="81"/>
    </row>
    <row r="68" spans="1:5">
      <c r="A68" s="81"/>
      <c r="B68" s="81"/>
      <c r="C68" s="81"/>
      <c r="D68" s="81"/>
    </row>
    <row r="69" spans="1:5">
      <c r="A69" s="81"/>
      <c r="B69" s="81"/>
      <c r="C69" s="81"/>
      <c r="D69" s="81"/>
    </row>
    <row r="70" spans="1:5">
      <c r="A70" s="81"/>
      <c r="B70" s="81"/>
      <c r="C70" s="81"/>
      <c r="D70" s="81"/>
    </row>
    <row r="71" spans="1:5">
      <c r="A71" s="81"/>
      <c r="B71" s="81"/>
      <c r="C71" s="81"/>
      <c r="D71" s="81"/>
    </row>
    <row r="72" spans="1:5">
      <c r="A72" s="81"/>
      <c r="B72" s="81"/>
      <c r="C72" s="81"/>
      <c r="D72" s="81"/>
    </row>
    <row r="73" spans="1:5">
      <c r="A73" s="81"/>
      <c r="B73" s="81"/>
      <c r="C73" s="81"/>
      <c r="D73" s="81"/>
    </row>
    <row r="74" spans="1:5">
      <c r="A74" s="81"/>
      <c r="B74" s="81"/>
      <c r="C74" s="81"/>
      <c r="D74" s="81"/>
    </row>
    <row r="75" spans="1:5">
      <c r="A75" s="81"/>
      <c r="B75" s="81"/>
      <c r="C75" s="81"/>
      <c r="D75" s="81"/>
    </row>
    <row r="76" spans="1:5">
      <c r="A76" s="81"/>
      <c r="B76" s="81"/>
      <c r="C76" s="81"/>
      <c r="D76" s="81"/>
    </row>
    <row r="77" spans="1:5">
      <c r="A77" s="81"/>
      <c r="B77" s="81"/>
      <c r="C77" s="81"/>
      <c r="D77" s="81"/>
      <c r="E77" s="81"/>
    </row>
    <row r="78" spans="1:5">
      <c r="A78" s="81"/>
      <c r="B78" s="81"/>
      <c r="C78" s="81"/>
      <c r="D78" s="81"/>
      <c r="E78" s="81"/>
    </row>
    <row r="79" spans="1:5">
      <c r="A79" s="81"/>
      <c r="B79" s="81"/>
      <c r="C79" s="81"/>
      <c r="D79" s="81"/>
      <c r="E79" s="81"/>
    </row>
    <row r="80" spans="1:5">
      <c r="A80" s="81"/>
      <c r="B80" s="81"/>
      <c r="C80" s="81"/>
      <c r="D80" s="81"/>
      <c r="E80" s="81"/>
    </row>
    <row r="81" spans="1:5">
      <c r="A81" s="81"/>
      <c r="B81" s="81"/>
      <c r="C81" s="81"/>
      <c r="D81" s="81"/>
      <c r="E81" s="81"/>
    </row>
    <row r="82" spans="1:5">
      <c r="A82" s="81"/>
      <c r="B82" s="81"/>
      <c r="C82" s="81"/>
      <c r="D82" s="81"/>
      <c r="E82" s="81"/>
    </row>
    <row r="83" spans="1:5">
      <c r="A83" s="81"/>
      <c r="B83" s="81"/>
      <c r="C83" s="81"/>
      <c r="D83" s="81"/>
      <c r="E83" s="81"/>
    </row>
    <row r="84" spans="1:5">
      <c r="A84" s="81"/>
      <c r="B84" s="81"/>
      <c r="C84" s="81"/>
      <c r="D84" s="81"/>
      <c r="E84" s="81"/>
    </row>
    <row r="85" spans="1:5">
      <c r="A85" s="81"/>
      <c r="B85" s="81"/>
      <c r="C85" s="81"/>
      <c r="D85" s="81"/>
      <c r="E85" s="81"/>
    </row>
    <row r="86" spans="1:5">
      <c r="A86" s="81"/>
      <c r="B86" s="81"/>
      <c r="C86" s="81"/>
      <c r="D86" s="81"/>
      <c r="E86" s="81"/>
    </row>
    <row r="87" spans="1:5">
      <c r="A87" s="81"/>
      <c r="B87" s="81"/>
      <c r="C87" s="81"/>
      <c r="D87" s="81"/>
      <c r="E87" s="81"/>
    </row>
    <row r="88" spans="1:5">
      <c r="A88" s="81"/>
      <c r="B88" s="81"/>
      <c r="C88" s="81"/>
      <c r="D88" s="81"/>
      <c r="E88" s="81"/>
    </row>
    <row r="89" spans="1:5">
      <c r="A89" s="81"/>
      <c r="B89" s="81"/>
      <c r="C89" s="81"/>
      <c r="D89" s="81"/>
      <c r="E89" s="81"/>
    </row>
    <row r="90" spans="1:5">
      <c r="A90" s="81"/>
      <c r="B90" s="81"/>
      <c r="C90" s="81"/>
      <c r="D90" s="81"/>
      <c r="E90" s="81"/>
    </row>
    <row r="91" spans="1:5">
      <c r="A91" s="81"/>
      <c r="B91" s="81"/>
      <c r="C91" s="81"/>
      <c r="D91" s="81"/>
      <c r="E91" s="81"/>
    </row>
    <row r="92" spans="1:5">
      <c r="A92" s="81"/>
      <c r="B92" s="81"/>
      <c r="C92" s="81"/>
      <c r="D92" s="81"/>
      <c r="E92" s="81"/>
    </row>
    <row r="93" spans="1:5">
      <c r="A93" s="81"/>
      <c r="B93" s="81"/>
      <c r="C93" s="81"/>
      <c r="D93" s="81"/>
      <c r="E93" s="81"/>
    </row>
    <row r="94" spans="1:5">
      <c r="A94" s="81"/>
      <c r="B94" s="81"/>
      <c r="C94" s="81"/>
      <c r="D94" s="81"/>
      <c r="E94" s="81"/>
    </row>
  </sheetData>
  <sortState ref="A5:E44">
    <sortCondition descending="1" ref="D6:D44"/>
  </sortState>
  <mergeCells count="1">
    <mergeCell ref="A6:E6"/>
  </mergeCells>
  <phoneticPr fontId="80" type="noConversion"/>
  <pageMargins left="0.7" right="0.7" top="0.75" bottom="0.75" header="0.3" footer="0.3"/>
  <pageSetup paperSize="9" scale="51" orientation="portrait" r:id="rId1"/>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K67"/>
  <sheetViews>
    <sheetView showGridLines="0" workbookViewId="0">
      <selection activeCell="D42" sqref="D42"/>
    </sheetView>
  </sheetViews>
  <sheetFormatPr defaultColWidth="8.85546875" defaultRowHeight="15"/>
  <cols>
    <col min="1" max="1" width="70.140625" bestFit="1" customWidth="1"/>
    <col min="2" max="2" width="14.85546875" bestFit="1" customWidth="1"/>
    <col min="3" max="3" width="1.42578125" customWidth="1"/>
    <col min="4" max="4" width="70.140625" customWidth="1"/>
    <col min="5" max="5" width="13.85546875" customWidth="1"/>
    <col min="6" max="6" width="11.140625" bestFit="1" customWidth="1"/>
    <col min="9" max="9" width="13.85546875" bestFit="1" customWidth="1"/>
    <col min="11" max="11" width="16.85546875" bestFit="1" customWidth="1"/>
  </cols>
  <sheetData>
    <row r="2" spans="1:11">
      <c r="E2" s="62"/>
    </row>
    <row r="3" spans="1:11">
      <c r="A3" s="89"/>
      <c r="B3" s="89"/>
      <c r="K3" s="56"/>
    </row>
    <row r="4" spans="1:11">
      <c r="A4" s="89"/>
      <c r="B4" s="89"/>
      <c r="K4" s="56"/>
    </row>
    <row r="5" spans="1:11" ht="15.75" thickBot="1">
      <c r="A5" s="90"/>
      <c r="B5" s="90"/>
      <c r="C5" s="31"/>
      <c r="F5" s="56"/>
      <c r="K5" s="56"/>
    </row>
    <row r="6" spans="1:11" ht="15.75" thickBot="1">
      <c r="A6" s="304" t="s">
        <v>276</v>
      </c>
      <c r="B6" s="305"/>
      <c r="C6" s="305"/>
      <c r="D6" s="305"/>
      <c r="E6" s="306"/>
      <c r="K6" s="56"/>
    </row>
    <row r="7" spans="1:11">
      <c r="A7" s="135" t="s">
        <v>51</v>
      </c>
      <c r="B7" s="136" t="s">
        <v>256</v>
      </c>
      <c r="C7" s="57"/>
      <c r="D7" s="137" t="s">
        <v>71</v>
      </c>
      <c r="E7" s="138" t="s">
        <v>256</v>
      </c>
      <c r="K7" s="56"/>
    </row>
    <row r="8" spans="1:11">
      <c r="A8" s="139" t="s">
        <v>131</v>
      </c>
      <c r="B8" s="161">
        <v>101252585615</v>
      </c>
      <c r="C8" s="32"/>
      <c r="D8" s="140" t="s">
        <v>226</v>
      </c>
      <c r="E8" s="141">
        <v>856042505.73439956</v>
      </c>
      <c r="K8" s="56"/>
    </row>
    <row r="9" spans="1:11">
      <c r="A9" s="139" t="s">
        <v>69</v>
      </c>
      <c r="B9" s="161">
        <v>910594816</v>
      </c>
      <c r="C9" s="32"/>
      <c r="D9" s="140" t="s">
        <v>132</v>
      </c>
      <c r="E9" s="141">
        <v>527464466.4242273</v>
      </c>
      <c r="K9" s="56"/>
    </row>
    <row r="10" spans="1:11">
      <c r="A10" s="139" t="s">
        <v>257</v>
      </c>
      <c r="B10" s="161">
        <v>358150825</v>
      </c>
      <c r="C10" s="32"/>
      <c r="D10" s="140" t="s">
        <v>258</v>
      </c>
      <c r="E10" s="141">
        <v>411114295</v>
      </c>
      <c r="K10" s="56"/>
    </row>
    <row r="11" spans="1:11">
      <c r="A11" s="139" t="s">
        <v>70</v>
      </c>
      <c r="B11" s="161">
        <v>274238815</v>
      </c>
      <c r="C11" s="32"/>
      <c r="D11" s="140" t="s">
        <v>69</v>
      </c>
      <c r="E11" s="141">
        <v>314097078</v>
      </c>
      <c r="K11" s="56"/>
    </row>
    <row r="12" spans="1:11">
      <c r="A12" s="139" t="s">
        <v>67</v>
      </c>
      <c r="B12" s="161">
        <v>191893943</v>
      </c>
      <c r="C12" s="32"/>
      <c r="D12" s="140" t="s">
        <v>259</v>
      </c>
      <c r="E12" s="141">
        <v>16163642</v>
      </c>
      <c r="K12" s="56"/>
    </row>
    <row r="13" spans="1:11">
      <c r="A13" s="139" t="s">
        <v>220</v>
      </c>
      <c r="B13" s="161">
        <v>190428640</v>
      </c>
      <c r="C13" s="32"/>
      <c r="D13" s="140" t="s">
        <v>260</v>
      </c>
      <c r="E13" s="141">
        <v>10609087.656099999</v>
      </c>
      <c r="K13" s="56"/>
    </row>
    <row r="14" spans="1:11">
      <c r="A14" s="139" t="s">
        <v>219</v>
      </c>
      <c r="B14" s="161">
        <v>84986680.951937109</v>
      </c>
      <c r="C14" s="32"/>
      <c r="D14" s="137" t="s">
        <v>165</v>
      </c>
      <c r="E14" s="143">
        <v>2135491074.8147268</v>
      </c>
      <c r="K14" s="56"/>
    </row>
    <row r="15" spans="1:11">
      <c r="A15" s="139" t="s">
        <v>139</v>
      </c>
      <c r="B15" s="161">
        <v>110981</v>
      </c>
      <c r="C15" s="32"/>
      <c r="D15" s="34"/>
      <c r="E15" s="36"/>
      <c r="K15" s="56"/>
    </row>
    <row r="16" spans="1:11">
      <c r="A16" s="135" t="s">
        <v>155</v>
      </c>
      <c r="B16" s="162">
        <v>103262990315.95195</v>
      </c>
      <c r="C16" s="32"/>
      <c r="D16" s="137" t="s">
        <v>76</v>
      </c>
      <c r="E16" s="138" t="s">
        <v>256</v>
      </c>
      <c r="K16" s="56"/>
    </row>
    <row r="17" spans="1:11">
      <c r="A17" s="76"/>
      <c r="B17" s="163"/>
      <c r="C17" s="32"/>
      <c r="D17" s="140" t="s">
        <v>227</v>
      </c>
      <c r="E17" s="141">
        <v>333835555.24915051</v>
      </c>
      <c r="K17" s="56"/>
    </row>
    <row r="18" spans="1:11">
      <c r="A18" s="135" t="s">
        <v>255</v>
      </c>
      <c r="B18" s="136" t="s">
        <v>256</v>
      </c>
      <c r="C18" s="32"/>
      <c r="D18" s="140" t="s">
        <v>261</v>
      </c>
      <c r="E18" s="141">
        <v>298247718</v>
      </c>
      <c r="K18" s="56"/>
    </row>
    <row r="19" spans="1:11">
      <c r="A19" s="139" t="s">
        <v>134</v>
      </c>
      <c r="B19" s="161">
        <v>27078672195.250977</v>
      </c>
      <c r="C19" s="32"/>
      <c r="D19" s="140" t="s">
        <v>228</v>
      </c>
      <c r="E19" s="141">
        <v>110173753</v>
      </c>
      <c r="K19" s="56"/>
    </row>
    <row r="20" spans="1:11">
      <c r="A20" s="139" t="s">
        <v>221</v>
      </c>
      <c r="B20" s="161">
        <v>5719726284.116724</v>
      </c>
      <c r="C20" s="32"/>
      <c r="D20" s="140" t="s">
        <v>262</v>
      </c>
      <c r="E20" s="141">
        <v>12832793</v>
      </c>
      <c r="K20" s="56"/>
    </row>
    <row r="21" spans="1:11">
      <c r="A21" s="139" t="s">
        <v>222</v>
      </c>
      <c r="B21" s="161">
        <v>2604693848.3349595</v>
      </c>
      <c r="C21" s="32"/>
      <c r="D21" s="140" t="s">
        <v>229</v>
      </c>
      <c r="E21" s="141">
        <v>9952039.79831459</v>
      </c>
      <c r="K21" s="56"/>
    </row>
    <row r="22" spans="1:11">
      <c r="A22" s="139" t="s">
        <v>263</v>
      </c>
      <c r="B22" s="161">
        <v>1974013314.3069649</v>
      </c>
      <c r="C22" s="32"/>
      <c r="D22" s="137" t="s">
        <v>160</v>
      </c>
      <c r="E22" s="143">
        <v>765041859.04746509</v>
      </c>
      <c r="K22" s="56"/>
    </row>
    <row r="23" spans="1:11">
      <c r="A23" s="135" t="s">
        <v>156</v>
      </c>
      <c r="B23" s="162">
        <v>37377105642.009628</v>
      </c>
      <c r="C23" s="32"/>
      <c r="E23" s="144"/>
      <c r="K23" s="56"/>
    </row>
    <row r="24" spans="1:11">
      <c r="A24" s="42"/>
      <c r="B24" s="164"/>
      <c r="C24" s="32"/>
      <c r="D24" s="137" t="s">
        <v>161</v>
      </c>
      <c r="E24" s="138" t="s">
        <v>256</v>
      </c>
      <c r="K24" s="56"/>
    </row>
    <row r="25" spans="1:11">
      <c r="A25" s="135" t="s">
        <v>61</v>
      </c>
      <c r="B25" s="136" t="s">
        <v>256</v>
      </c>
      <c r="C25" s="32"/>
      <c r="D25" s="140" t="s">
        <v>230</v>
      </c>
      <c r="E25" s="141">
        <v>2299980057</v>
      </c>
      <c r="K25" s="56"/>
    </row>
    <row r="26" spans="1:11">
      <c r="A26" s="139" t="s">
        <v>69</v>
      </c>
      <c r="B26" s="161">
        <v>10383210350</v>
      </c>
      <c r="C26" s="32"/>
      <c r="D26" s="140" t="s">
        <v>220</v>
      </c>
      <c r="E26" s="141">
        <v>414811275</v>
      </c>
      <c r="K26" s="56"/>
    </row>
    <row r="27" spans="1:11">
      <c r="A27" s="139" t="s">
        <v>264</v>
      </c>
      <c r="B27" s="161">
        <v>2702711704</v>
      </c>
      <c r="C27" s="32"/>
      <c r="D27" s="140" t="s">
        <v>182</v>
      </c>
      <c r="E27" s="141">
        <v>326981226</v>
      </c>
      <c r="K27" s="56"/>
    </row>
    <row r="28" spans="1:11">
      <c r="A28" s="139" t="s">
        <v>220</v>
      </c>
      <c r="B28" s="161">
        <v>337389120</v>
      </c>
      <c r="C28" s="32"/>
      <c r="D28" s="140" t="s">
        <v>132</v>
      </c>
      <c r="E28" s="141">
        <v>110498176.67</v>
      </c>
      <c r="K28" s="56"/>
    </row>
    <row r="29" spans="1:11">
      <c r="A29" s="139" t="s">
        <v>265</v>
      </c>
      <c r="B29" s="161">
        <v>264120432</v>
      </c>
      <c r="C29" s="32"/>
      <c r="D29" s="140" t="s">
        <v>231</v>
      </c>
      <c r="E29" s="141">
        <v>2068598</v>
      </c>
      <c r="K29" s="56"/>
    </row>
    <row r="30" spans="1:11">
      <c r="A30" s="139" t="s">
        <v>223</v>
      </c>
      <c r="B30" s="161">
        <v>283022225</v>
      </c>
      <c r="C30" s="32"/>
      <c r="D30" s="137" t="s">
        <v>161</v>
      </c>
      <c r="E30" s="143">
        <v>3154339332.6699996</v>
      </c>
      <c r="K30" s="56"/>
    </row>
    <row r="31" spans="1:11">
      <c r="A31" s="139" t="s">
        <v>135</v>
      </c>
      <c r="B31" s="161">
        <v>212017131</v>
      </c>
      <c r="C31" s="32"/>
      <c r="D31" s="33"/>
      <c r="E31" s="43"/>
      <c r="K31" s="56"/>
    </row>
    <row r="32" spans="1:11">
      <c r="A32" s="139" t="s">
        <v>181</v>
      </c>
      <c r="B32" s="161">
        <v>39325804</v>
      </c>
      <c r="C32" s="32"/>
      <c r="D32" s="137" t="s">
        <v>72</v>
      </c>
      <c r="E32" s="138" t="s">
        <v>256</v>
      </c>
      <c r="K32" s="56"/>
    </row>
    <row r="33" spans="1:11">
      <c r="A33" s="139" t="s">
        <v>133</v>
      </c>
      <c r="B33" s="161">
        <v>19478417.418055594</v>
      </c>
      <c r="C33" s="32"/>
      <c r="D33" s="140" t="s">
        <v>70</v>
      </c>
      <c r="E33" s="141">
        <v>89572896</v>
      </c>
      <c r="K33" s="56"/>
    </row>
    <row r="34" spans="1:11">
      <c r="A34" s="139" t="s">
        <v>266</v>
      </c>
      <c r="B34" s="161">
        <v>11133244.6896</v>
      </c>
      <c r="C34" s="32"/>
      <c r="D34" s="140" t="s">
        <v>232</v>
      </c>
      <c r="E34" s="141">
        <v>7269477</v>
      </c>
      <c r="K34" s="56"/>
    </row>
    <row r="35" spans="1:11">
      <c r="A35" s="135" t="s">
        <v>157</v>
      </c>
      <c r="B35" s="162">
        <v>14252408428.107656</v>
      </c>
      <c r="C35" s="32"/>
      <c r="D35" s="140" t="s">
        <v>133</v>
      </c>
      <c r="E35" s="141">
        <v>783981</v>
      </c>
      <c r="K35" s="56"/>
    </row>
    <row r="36" spans="1:11">
      <c r="A36" s="91"/>
      <c r="B36" s="165"/>
      <c r="C36" s="32"/>
      <c r="D36" s="140" t="s">
        <v>139</v>
      </c>
      <c r="E36" s="141">
        <v>85596</v>
      </c>
      <c r="K36" s="56"/>
    </row>
    <row r="37" spans="1:11">
      <c r="A37" s="135" t="s">
        <v>62</v>
      </c>
      <c r="B37" s="136" t="s">
        <v>256</v>
      </c>
      <c r="C37" s="35"/>
      <c r="D37" s="140" t="s">
        <v>267</v>
      </c>
      <c r="E37" s="141">
        <v>83292</v>
      </c>
      <c r="K37" s="56"/>
    </row>
    <row r="38" spans="1:11">
      <c r="A38" s="139" t="s">
        <v>136</v>
      </c>
      <c r="B38" s="161">
        <v>1768944111</v>
      </c>
      <c r="C38" s="32"/>
      <c r="D38" s="137" t="s">
        <v>162</v>
      </c>
      <c r="E38" s="143">
        <v>97795242</v>
      </c>
      <c r="K38" s="56"/>
    </row>
    <row r="39" spans="1:11">
      <c r="A39" s="135" t="s">
        <v>158</v>
      </c>
      <c r="B39" s="162">
        <v>1768944111</v>
      </c>
      <c r="C39" s="32"/>
      <c r="D39" s="33"/>
      <c r="E39" s="43"/>
      <c r="K39" s="56"/>
    </row>
    <row r="40" spans="1:11">
      <c r="A40" s="44"/>
      <c r="B40" s="166"/>
      <c r="C40" s="32"/>
      <c r="D40" s="137" t="s">
        <v>73</v>
      </c>
      <c r="E40" s="138" t="s">
        <v>256</v>
      </c>
      <c r="K40" s="56"/>
    </row>
    <row r="41" spans="1:11">
      <c r="A41" s="135" t="s">
        <v>66</v>
      </c>
      <c r="B41" s="136" t="s">
        <v>256</v>
      </c>
      <c r="C41" s="32"/>
      <c r="D41" s="140" t="s">
        <v>268</v>
      </c>
      <c r="E41" s="141">
        <v>4117258300</v>
      </c>
      <c r="K41" s="56"/>
    </row>
    <row r="42" spans="1:11">
      <c r="A42" s="139" t="s">
        <v>69</v>
      </c>
      <c r="B42" s="161">
        <v>2599268027</v>
      </c>
      <c r="C42" s="35"/>
      <c r="D42" s="140" t="s">
        <v>269</v>
      </c>
      <c r="E42" s="141">
        <v>24010883.871399999</v>
      </c>
      <c r="K42" s="56"/>
    </row>
    <row r="43" spans="1:11">
      <c r="A43" s="139" t="s">
        <v>131</v>
      </c>
      <c r="B43" s="161">
        <v>1011849903</v>
      </c>
      <c r="C43" s="32"/>
      <c r="D43" s="140" t="s">
        <v>133</v>
      </c>
      <c r="E43" s="141">
        <v>9282970.8819413912</v>
      </c>
      <c r="K43" s="56"/>
    </row>
    <row r="44" spans="1:11">
      <c r="A44" s="139" t="s">
        <v>137</v>
      </c>
      <c r="B44" s="161">
        <v>913679850</v>
      </c>
      <c r="C44" s="32"/>
      <c r="D44" s="137" t="s">
        <v>163</v>
      </c>
      <c r="E44" s="143">
        <v>4150552154.7533417</v>
      </c>
      <c r="K44" s="56"/>
    </row>
    <row r="45" spans="1:11">
      <c r="A45" s="139" t="s">
        <v>132</v>
      </c>
      <c r="B45" s="161">
        <v>138659960</v>
      </c>
      <c r="C45" s="32"/>
      <c r="D45" s="33"/>
      <c r="E45" s="83"/>
      <c r="K45" s="56"/>
    </row>
    <row r="46" spans="1:11">
      <c r="A46" s="139" t="s">
        <v>181</v>
      </c>
      <c r="B46" s="161">
        <v>45646410</v>
      </c>
      <c r="C46" s="32"/>
      <c r="D46" s="142" t="s">
        <v>74</v>
      </c>
      <c r="E46" s="138" t="s">
        <v>256</v>
      </c>
      <c r="K46" s="56"/>
    </row>
    <row r="47" spans="1:11">
      <c r="A47" s="139" t="s">
        <v>224</v>
      </c>
      <c r="B47" s="161">
        <v>32360019.572313257</v>
      </c>
      <c r="C47" s="32"/>
      <c r="D47" s="140" t="s">
        <v>138</v>
      </c>
      <c r="E47" s="141">
        <v>7302294</v>
      </c>
      <c r="K47" s="56"/>
    </row>
    <row r="48" spans="1:11">
      <c r="A48" s="139" t="s">
        <v>225</v>
      </c>
      <c r="B48" s="161">
        <v>12066835</v>
      </c>
      <c r="C48" s="32"/>
      <c r="D48" s="137" t="s">
        <v>164</v>
      </c>
      <c r="E48" s="143">
        <v>7302294</v>
      </c>
      <c r="K48" s="56"/>
    </row>
    <row r="49" spans="1:11">
      <c r="A49" s="139" t="s">
        <v>270</v>
      </c>
      <c r="B49" s="161">
        <v>1628904</v>
      </c>
      <c r="C49" s="32"/>
      <c r="D49" s="33"/>
      <c r="E49" s="83"/>
      <c r="K49" s="56"/>
    </row>
    <row r="50" spans="1:11">
      <c r="A50" s="139" t="s">
        <v>133</v>
      </c>
      <c r="B50" s="161">
        <v>1872688.7184000001</v>
      </c>
      <c r="C50" s="32"/>
      <c r="D50" s="33"/>
      <c r="E50" s="83"/>
      <c r="K50" s="56"/>
    </row>
    <row r="51" spans="1:11">
      <c r="A51" s="139" t="s">
        <v>139</v>
      </c>
      <c r="B51" s="161">
        <v>226571</v>
      </c>
      <c r="C51" s="31"/>
      <c r="D51" s="33"/>
      <c r="E51" s="83"/>
      <c r="K51" s="56"/>
    </row>
    <row r="52" spans="1:11" ht="15.75" thickBot="1">
      <c r="A52" s="145" t="s">
        <v>159</v>
      </c>
      <c r="B52" s="167">
        <v>4757259168.2907133</v>
      </c>
      <c r="C52" s="31"/>
      <c r="D52" s="79"/>
      <c r="E52" s="106"/>
      <c r="K52" s="56"/>
    </row>
    <row r="53" spans="1:11">
      <c r="A53" s="84"/>
      <c r="B53" s="84"/>
      <c r="C53" s="57"/>
      <c r="D53" s="84"/>
      <c r="E53" s="86"/>
      <c r="K53" s="56"/>
    </row>
    <row r="54" spans="1:11">
      <c r="A54" s="34"/>
      <c r="B54" s="78"/>
      <c r="C54" s="81"/>
      <c r="D54" s="85"/>
      <c r="E54" s="85"/>
      <c r="K54" s="56"/>
    </row>
    <row r="55" spans="1:11">
      <c r="A55" s="33"/>
      <c r="B55" s="66"/>
      <c r="C55" s="81"/>
      <c r="D55" s="81"/>
      <c r="E55" s="81"/>
      <c r="K55" s="56"/>
    </row>
    <row r="56" spans="1:11">
      <c r="K56" s="56"/>
    </row>
    <row r="57" spans="1:11">
      <c r="K57" s="56"/>
    </row>
    <row r="58" spans="1:11">
      <c r="K58" s="56"/>
    </row>
    <row r="59" spans="1:11">
      <c r="K59" s="56"/>
    </row>
    <row r="60" spans="1:11">
      <c r="K60" s="56"/>
    </row>
    <row r="61" spans="1:11">
      <c r="K61" s="56"/>
    </row>
    <row r="62" spans="1:11">
      <c r="K62" s="56"/>
    </row>
    <row r="63" spans="1:11">
      <c r="K63" s="56"/>
    </row>
    <row r="64" spans="1:11">
      <c r="K64" s="56"/>
    </row>
    <row r="65" spans="11:11">
      <c r="K65" s="56"/>
    </row>
    <row r="66" spans="11:11">
      <c r="K66" s="56"/>
    </row>
    <row r="67" spans="11:11">
      <c r="K67" s="56"/>
    </row>
  </sheetData>
  <sortState ref="A16:B19">
    <sortCondition descending="1" ref="B16:B19"/>
  </sortState>
  <mergeCells count="1">
    <mergeCell ref="A6:E6"/>
  </mergeCells>
  <phoneticPr fontId="80"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4:T18"/>
  <sheetViews>
    <sheetView showGridLines="0" workbookViewId="0">
      <selection activeCell="B7" sqref="B7"/>
    </sheetView>
  </sheetViews>
  <sheetFormatPr defaultColWidth="8.85546875" defaultRowHeight="15"/>
  <cols>
    <col min="1" max="1" width="20.7109375" customWidth="1"/>
    <col min="2" max="2" width="17.42578125" customWidth="1"/>
    <col min="3" max="3" width="4.28515625" customWidth="1"/>
    <col min="20" max="20" width="14.85546875" bestFit="1" customWidth="1"/>
  </cols>
  <sheetData>
    <row r="4" spans="1:20">
      <c r="T4" s="55"/>
    </row>
    <row r="5" spans="1:20" ht="15.75" thickBot="1"/>
    <row r="6" spans="1:20">
      <c r="A6" s="256" t="s">
        <v>77</v>
      </c>
      <c r="B6" s="157" t="s">
        <v>303</v>
      </c>
    </row>
    <row r="7" spans="1:20">
      <c r="A7" s="288" t="s">
        <v>51</v>
      </c>
      <c r="B7" s="158">
        <f>'Value by Region by LGA'!B12</f>
        <v>103262990315.95195</v>
      </c>
    </row>
    <row r="8" spans="1:20">
      <c r="A8" s="288" t="s">
        <v>140</v>
      </c>
      <c r="B8" s="159">
        <f>'Value by Region by LGA'!B14</f>
        <v>37377105642.009628</v>
      </c>
      <c r="C8" s="30"/>
    </row>
    <row r="9" spans="1:20">
      <c r="A9" s="288" t="s">
        <v>61</v>
      </c>
      <c r="B9" s="158">
        <f>'Value by Region by LGA'!B25</f>
        <v>14252408428.107656</v>
      </c>
    </row>
    <row r="10" spans="1:20">
      <c r="A10" s="288" t="s">
        <v>73</v>
      </c>
      <c r="B10" s="159">
        <f>'Value by Region by LGA'!E49</f>
        <v>4150552154.7533417</v>
      </c>
    </row>
    <row r="11" spans="1:20">
      <c r="A11" s="288" t="s">
        <v>66</v>
      </c>
      <c r="B11" s="158">
        <f>'Value by Region by LGA'!B42</f>
        <v>4757259168.2907133</v>
      </c>
    </row>
    <row r="12" spans="1:20">
      <c r="A12" s="288" t="s">
        <v>75</v>
      </c>
      <c r="B12" s="159">
        <f>'Value by Region by LGA'!E34</f>
        <v>3154339332.6699996</v>
      </c>
    </row>
    <row r="13" spans="1:20">
      <c r="A13" s="288" t="s">
        <v>62</v>
      </c>
      <c r="B13" s="158">
        <f>'Value by Region by LGA'!B28</f>
        <v>1768944111</v>
      </c>
      <c r="G13" s="39" t="e">
        <f>CONCATENATE("Value of Mineral and Petroleum, by Region, "&amp;'Value by Region by Commodity'!#REF!&amp;CHAR(10),"Total: $"&amp;ROUND(B18,-8)/1000000000&amp;" Billion")</f>
        <v>#REF!</v>
      </c>
    </row>
    <row r="14" spans="1:20">
      <c r="A14" s="288" t="s">
        <v>71</v>
      </c>
      <c r="B14" s="159">
        <f>'Value by Region by LGA'!E18</f>
        <v>2135491074.8147268</v>
      </c>
    </row>
    <row r="15" spans="1:20">
      <c r="A15" s="288" t="s">
        <v>76</v>
      </c>
      <c r="B15" s="158">
        <f>'Value by Region by LGA'!E25</f>
        <v>765041859.04746509</v>
      </c>
      <c r="C15" s="30"/>
      <c r="J15" s="39" t="e">
        <f>"Total "&amp;B6&amp;" by Region in "&amp;'Value by Region by Commodity'!#REF!&amp;CHAR(10)&amp;"Total: $"&amp;'Value by Region Totals'!J16&amp;" billion"</f>
        <v>#REF!</v>
      </c>
    </row>
    <row r="16" spans="1:20">
      <c r="A16" s="288" t="s">
        <v>72</v>
      </c>
      <c r="B16" s="159">
        <f>'Value by Region by LGA'!E41</f>
        <v>97795242</v>
      </c>
      <c r="J16" s="51">
        <f>ROUND(B18/1000000000,1)</f>
        <v>171.7</v>
      </c>
    </row>
    <row r="17" spans="1:2">
      <c r="A17" s="288" t="s">
        <v>74</v>
      </c>
      <c r="B17" s="158">
        <f>'Value by Region by LGA'!B46</f>
        <v>7302294</v>
      </c>
    </row>
    <row r="18" spans="1:2" ht="15.75" thickBot="1">
      <c r="A18" s="257" t="s">
        <v>52</v>
      </c>
      <c r="B18" s="160">
        <f>SUM(B7:B17)</f>
        <v>171729229622.64548</v>
      </c>
    </row>
  </sheetData>
  <sortState ref="A7:B18">
    <sortCondition descending="1" ref="B8:B18"/>
  </sortState>
  <phoneticPr fontId="80" type="noConversion"/>
  <pageMargins left="0.7" right="0.7" top="0.75" bottom="0.75" header="0.3" footer="0.3"/>
  <pageSetup paperSize="9" orientation="portrait" r:id="rId1"/>
  <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L110"/>
  <sheetViews>
    <sheetView showGridLines="0" zoomScaleNormal="100" workbookViewId="0"/>
  </sheetViews>
  <sheetFormatPr defaultColWidth="10.85546875" defaultRowHeight="15"/>
  <cols>
    <col min="1" max="1" width="39.7109375" style="121" customWidth="1"/>
    <col min="2" max="2" width="20.140625" style="122" customWidth="1"/>
    <col min="3" max="3" width="22.140625" style="122" customWidth="1"/>
    <col min="4" max="4" width="17.28515625" style="122" customWidth="1"/>
    <col min="5" max="5" width="16.42578125" style="122" customWidth="1"/>
    <col min="6" max="7" width="10.85546875" style="61"/>
    <col min="8" max="8" width="20.42578125" style="61" bestFit="1" customWidth="1"/>
    <col min="9" max="16384" width="10.85546875" style="61"/>
  </cols>
  <sheetData>
    <row r="1" spans="1:12" ht="59.25" customHeight="1"/>
    <row r="2" spans="1:12" ht="21" customHeight="1"/>
    <row r="3" spans="1:12" ht="15.75" thickBot="1">
      <c r="A3" s="307" t="s">
        <v>296</v>
      </c>
      <c r="B3" s="307"/>
      <c r="C3" s="307"/>
      <c r="D3" s="307"/>
      <c r="E3" s="307"/>
    </row>
    <row r="4" spans="1:12" ht="30.75" thickBot="1">
      <c r="A4" s="276" t="s">
        <v>297</v>
      </c>
      <c r="B4" s="277" t="s">
        <v>290</v>
      </c>
      <c r="C4" s="277" t="s">
        <v>289</v>
      </c>
      <c r="D4" s="277" t="s">
        <v>287</v>
      </c>
      <c r="E4" s="280" t="s">
        <v>288</v>
      </c>
    </row>
    <row r="5" spans="1:12">
      <c r="A5" s="278" t="s">
        <v>51</v>
      </c>
      <c r="B5" s="279"/>
      <c r="C5" s="279"/>
      <c r="D5" s="279"/>
      <c r="E5" s="281"/>
    </row>
    <row r="6" spans="1:12" ht="15" customHeight="1">
      <c r="A6" s="258" t="s">
        <v>178</v>
      </c>
      <c r="B6" s="259">
        <v>14357.916666666681</v>
      </c>
      <c r="C6" s="259">
        <v>17758.416666666675</v>
      </c>
      <c r="D6" s="259">
        <v>10832.427341666675</v>
      </c>
      <c r="E6" s="260">
        <v>13748.821266666671</v>
      </c>
      <c r="H6" s="119"/>
      <c r="I6" s="114"/>
      <c r="J6" s="115"/>
      <c r="K6" s="114"/>
      <c r="L6" s="115"/>
    </row>
    <row r="7" spans="1:12" ht="15" customHeight="1">
      <c r="A7" s="261" t="s">
        <v>47</v>
      </c>
      <c r="B7" s="262">
        <v>36685.750000000007</v>
      </c>
      <c r="C7" s="262">
        <v>39100.666666666672</v>
      </c>
      <c r="D7" s="262">
        <v>28241.185308333363</v>
      </c>
      <c r="E7" s="263">
        <v>30780.658400000011</v>
      </c>
      <c r="H7" s="119"/>
      <c r="I7" s="114"/>
      <c r="J7" s="115"/>
      <c r="K7" s="114"/>
      <c r="L7" s="115"/>
    </row>
    <row r="8" spans="1:12" ht="15" customHeight="1">
      <c r="A8" s="261" t="s">
        <v>121</v>
      </c>
      <c r="B8" s="262">
        <v>6678.4999999999991</v>
      </c>
      <c r="C8" s="262">
        <v>6627.3333333333367</v>
      </c>
      <c r="D8" s="262">
        <v>5798.1858750000065</v>
      </c>
      <c r="E8" s="263">
        <v>5839.0418416666698</v>
      </c>
      <c r="H8" s="119"/>
      <c r="I8" s="114"/>
      <c r="J8" s="115"/>
      <c r="K8" s="114"/>
      <c r="L8" s="115"/>
    </row>
    <row r="9" spans="1:12" ht="15" customHeight="1">
      <c r="A9" s="264" t="s">
        <v>186</v>
      </c>
      <c r="B9" s="265">
        <v>6669.8333333333321</v>
      </c>
      <c r="C9" s="265">
        <v>6102.8333333333339</v>
      </c>
      <c r="D9" s="265">
        <v>4885.698091666668</v>
      </c>
      <c r="E9" s="266">
        <v>3863.8148833333339</v>
      </c>
      <c r="H9" s="119"/>
      <c r="I9" s="114"/>
      <c r="J9" s="115"/>
    </row>
    <row r="10" spans="1:12" ht="15" customHeight="1" thickBot="1">
      <c r="A10" s="285" t="s">
        <v>52</v>
      </c>
      <c r="B10" s="286">
        <v>64392.000000000015</v>
      </c>
      <c r="C10" s="286">
        <v>69589.250000000015</v>
      </c>
      <c r="D10" s="286">
        <v>49757.496616666715</v>
      </c>
      <c r="E10" s="287">
        <v>54232.336391666686</v>
      </c>
      <c r="H10" s="119"/>
      <c r="I10" s="114"/>
      <c r="J10" s="115"/>
      <c r="K10" s="114"/>
      <c r="L10" s="115"/>
    </row>
    <row r="11" spans="1:12">
      <c r="A11" s="278" t="s">
        <v>298</v>
      </c>
      <c r="B11" s="279"/>
      <c r="C11" s="279"/>
      <c r="D11" s="279"/>
      <c r="E11" s="281"/>
    </row>
    <row r="12" spans="1:12" ht="15" customHeight="1">
      <c r="A12" s="258" t="s">
        <v>53</v>
      </c>
      <c r="B12" s="259">
        <v>4282.5833333333348</v>
      </c>
      <c r="C12" s="259">
        <v>4140.2500000000009</v>
      </c>
      <c r="D12" s="259">
        <v>3698.8213916666668</v>
      </c>
      <c r="E12" s="260">
        <v>3280.2025583333329</v>
      </c>
      <c r="H12" s="119"/>
      <c r="I12" s="114"/>
      <c r="J12" s="115"/>
      <c r="K12" s="114"/>
      <c r="L12" s="115"/>
    </row>
    <row r="13" spans="1:12" ht="15" customHeight="1">
      <c r="A13" s="261" t="s">
        <v>189</v>
      </c>
      <c r="B13" s="262">
        <v>625.75</v>
      </c>
      <c r="C13" s="262">
        <v>732.99999999999989</v>
      </c>
      <c r="D13" s="262">
        <v>830.3134</v>
      </c>
      <c r="E13" s="263">
        <v>864.82339999999988</v>
      </c>
      <c r="H13" s="119"/>
      <c r="I13" s="114"/>
      <c r="J13" s="115"/>
      <c r="K13" s="114"/>
      <c r="L13" s="115"/>
    </row>
    <row r="14" spans="1:12" ht="15" customHeight="1">
      <c r="A14" s="261" t="s">
        <v>190</v>
      </c>
      <c r="B14" s="262">
        <v>215.83333333333346</v>
      </c>
      <c r="C14" s="262">
        <v>435.08333333333326</v>
      </c>
      <c r="D14" s="262">
        <v>117.34100000000005</v>
      </c>
      <c r="E14" s="263">
        <v>159.62150000000005</v>
      </c>
      <c r="H14" s="119"/>
      <c r="I14" s="114"/>
      <c r="J14" s="115"/>
      <c r="K14" s="114"/>
      <c r="L14" s="115"/>
    </row>
    <row r="15" spans="1:12" ht="15" customHeight="1">
      <c r="A15" s="261" t="s">
        <v>54</v>
      </c>
      <c r="B15" s="262">
        <v>5918.1666666666724</v>
      </c>
      <c r="C15" s="262">
        <v>6273.2499999999964</v>
      </c>
      <c r="D15" s="262">
        <v>4127.3254333333343</v>
      </c>
      <c r="E15" s="263">
        <v>4507.5638250000047</v>
      </c>
      <c r="H15" s="119"/>
      <c r="I15" s="114"/>
      <c r="J15" s="115"/>
      <c r="K15" s="114"/>
      <c r="L15" s="115"/>
    </row>
    <row r="16" spans="1:12" ht="15" customHeight="1">
      <c r="A16" s="261" t="s">
        <v>57</v>
      </c>
      <c r="B16" s="262">
        <v>6293.5833333333321</v>
      </c>
      <c r="C16" s="262">
        <v>6109.4999999999973</v>
      </c>
      <c r="D16" s="262">
        <v>6242.4529166666707</v>
      </c>
      <c r="E16" s="263">
        <v>5920.7934666666724</v>
      </c>
      <c r="H16" s="119"/>
      <c r="I16" s="114"/>
      <c r="J16" s="115"/>
      <c r="K16" s="114"/>
      <c r="L16" s="115"/>
    </row>
    <row r="17" spans="1:12" ht="15" customHeight="1">
      <c r="A17" s="261" t="s">
        <v>55</v>
      </c>
      <c r="B17" s="262">
        <v>4695.5833333333339</v>
      </c>
      <c r="C17" s="262">
        <v>5190.3333333333285</v>
      </c>
      <c r="D17" s="262">
        <v>4071.8739250000008</v>
      </c>
      <c r="E17" s="263">
        <v>4409.7269250000018</v>
      </c>
      <c r="H17" s="119"/>
      <c r="I17" s="114"/>
      <c r="J17" s="115"/>
      <c r="K17" s="114"/>
      <c r="L17" s="115"/>
    </row>
    <row r="18" spans="1:12" ht="15" customHeight="1">
      <c r="A18" s="261" t="s">
        <v>45</v>
      </c>
      <c r="B18" s="262">
        <v>3254.3333333333348</v>
      </c>
      <c r="C18" s="262">
        <v>3198.083333333333</v>
      </c>
      <c r="D18" s="262">
        <v>2368.3894916666682</v>
      </c>
      <c r="E18" s="263">
        <v>2566.6239666666661</v>
      </c>
      <c r="H18" s="119"/>
      <c r="I18" s="114"/>
      <c r="J18" s="115"/>
      <c r="K18" s="114"/>
      <c r="L18" s="115"/>
    </row>
    <row r="19" spans="1:12" ht="15" customHeight="1">
      <c r="A19" s="264" t="s">
        <v>46</v>
      </c>
      <c r="B19" s="265">
        <v>280.33333333333337</v>
      </c>
      <c r="C19" s="265">
        <v>814.83333333333337</v>
      </c>
      <c r="D19" s="265">
        <v>412.15439999999995</v>
      </c>
      <c r="E19" s="266">
        <v>755.27385833333335</v>
      </c>
      <c r="H19" s="119"/>
      <c r="I19" s="114"/>
      <c r="J19" s="115"/>
      <c r="K19" s="114"/>
      <c r="L19" s="115"/>
    </row>
    <row r="20" spans="1:12" ht="15" customHeight="1" thickBot="1">
      <c r="A20" s="285" t="s">
        <v>52</v>
      </c>
      <c r="B20" s="286">
        <v>25566.333333333343</v>
      </c>
      <c r="C20" s="286">
        <v>26894.416666666653</v>
      </c>
      <c r="D20" s="286">
        <v>21868.679958333345</v>
      </c>
      <c r="E20" s="287">
        <v>22464.631500000014</v>
      </c>
      <c r="H20" s="119"/>
      <c r="I20" s="114"/>
      <c r="J20" s="115"/>
      <c r="K20" s="114"/>
      <c r="L20" s="115"/>
    </row>
    <row r="21" spans="1:12">
      <c r="A21" s="278" t="s">
        <v>62</v>
      </c>
      <c r="B21" s="279"/>
      <c r="C21" s="279"/>
      <c r="D21" s="279"/>
      <c r="E21" s="281"/>
    </row>
    <row r="22" spans="1:12" ht="15" customHeight="1">
      <c r="A22" s="258" t="s">
        <v>188</v>
      </c>
      <c r="B22" s="259">
        <v>3067.25</v>
      </c>
      <c r="C22" s="259">
        <v>3153.9166666666674</v>
      </c>
      <c r="D22" s="259">
        <v>2150.0700583333337</v>
      </c>
      <c r="E22" s="260">
        <v>2231.2320666666665</v>
      </c>
      <c r="H22" s="119"/>
      <c r="I22" s="114"/>
      <c r="J22" s="115"/>
      <c r="K22" s="114"/>
      <c r="L22" s="115"/>
    </row>
    <row r="23" spans="1:12" ht="15" customHeight="1">
      <c r="A23" s="261" t="s">
        <v>1</v>
      </c>
      <c r="B23" s="262">
        <v>1.9999999999999996</v>
      </c>
      <c r="C23" s="262">
        <v>1.2499999999999998</v>
      </c>
      <c r="D23" s="262">
        <v>1.5895000000000004</v>
      </c>
      <c r="E23" s="263">
        <v>1.0539999999999998</v>
      </c>
      <c r="H23" s="119"/>
      <c r="I23" s="114"/>
      <c r="J23" s="115"/>
      <c r="K23" s="114"/>
      <c r="L23" s="115"/>
    </row>
    <row r="24" spans="1:12" ht="15" customHeight="1">
      <c r="A24" s="261" t="s">
        <v>2</v>
      </c>
      <c r="B24" s="262">
        <v>2494.25</v>
      </c>
      <c r="C24" s="262">
        <v>2870.166666666667</v>
      </c>
      <c r="D24" s="262">
        <v>2210.1905583333332</v>
      </c>
      <c r="E24" s="263">
        <v>2079.5505833333332</v>
      </c>
      <c r="H24" s="119"/>
      <c r="I24" s="114"/>
      <c r="J24" s="115"/>
      <c r="K24" s="114"/>
      <c r="L24" s="115"/>
    </row>
    <row r="25" spans="1:12" ht="15" customHeight="1">
      <c r="A25" s="261" t="s">
        <v>3</v>
      </c>
      <c r="B25" s="262">
        <v>483.16666666666657</v>
      </c>
      <c r="C25" s="262">
        <v>414.83333333333343</v>
      </c>
      <c r="D25" s="262">
        <v>166.92800000000003</v>
      </c>
      <c r="E25" s="263">
        <v>122.69199999999998</v>
      </c>
      <c r="H25" s="119"/>
      <c r="I25" s="114"/>
      <c r="J25" s="115"/>
      <c r="K25" s="114"/>
      <c r="L25" s="115"/>
    </row>
    <row r="26" spans="1:12" ht="15" customHeight="1">
      <c r="A26" s="264" t="s">
        <v>4</v>
      </c>
      <c r="B26" s="265">
        <v>1350.2499999999998</v>
      </c>
      <c r="C26" s="265">
        <v>1818.5833333333335</v>
      </c>
      <c r="D26" s="265">
        <v>1127.1647666666668</v>
      </c>
      <c r="E26" s="266">
        <v>1191.5837416666668</v>
      </c>
      <c r="H26" s="119"/>
      <c r="I26" s="114"/>
      <c r="J26" s="115"/>
      <c r="K26" s="114"/>
      <c r="L26" s="115"/>
    </row>
    <row r="27" spans="1:12" ht="15" customHeight="1" thickBot="1">
      <c r="A27" s="285" t="s">
        <v>52</v>
      </c>
      <c r="B27" s="286">
        <v>7396.916666666667</v>
      </c>
      <c r="C27" s="286">
        <v>8258.75</v>
      </c>
      <c r="D27" s="286">
        <v>5655.9428833333332</v>
      </c>
      <c r="E27" s="287">
        <v>5626.1123916666656</v>
      </c>
      <c r="H27" s="119"/>
      <c r="I27" s="114"/>
      <c r="J27" s="115"/>
      <c r="K27" s="114"/>
      <c r="L27" s="115"/>
    </row>
    <row r="28" spans="1:12">
      <c r="A28" s="278" t="s">
        <v>299</v>
      </c>
      <c r="B28" s="279"/>
      <c r="C28" s="279"/>
      <c r="D28" s="279"/>
      <c r="E28" s="281"/>
    </row>
    <row r="29" spans="1:12" ht="15" customHeight="1">
      <c r="A29" s="258" t="s">
        <v>204</v>
      </c>
      <c r="B29" s="259">
        <v>2227.3333333333344</v>
      </c>
      <c r="C29" s="259">
        <v>2239.166666666667</v>
      </c>
      <c r="D29" s="259">
        <v>1851.0758749999998</v>
      </c>
      <c r="E29" s="260">
        <v>1876.3108166666659</v>
      </c>
      <c r="H29" s="119"/>
      <c r="I29" s="114"/>
      <c r="J29" s="115"/>
      <c r="K29" s="114"/>
      <c r="L29" s="115"/>
    </row>
    <row r="30" spans="1:12" ht="15" customHeight="1">
      <c r="A30" s="261" t="s">
        <v>5</v>
      </c>
      <c r="B30" s="262">
        <v>131.5</v>
      </c>
      <c r="C30" s="262">
        <v>165.41666666666663</v>
      </c>
      <c r="D30" s="262">
        <v>73.904499999999985</v>
      </c>
      <c r="E30" s="263">
        <v>82.474000000000004</v>
      </c>
      <c r="H30" s="119"/>
      <c r="I30" s="114"/>
      <c r="J30" s="115"/>
      <c r="K30" s="114"/>
      <c r="L30" s="115"/>
    </row>
    <row r="31" spans="1:12" ht="15" customHeight="1">
      <c r="A31" s="261" t="s">
        <v>210</v>
      </c>
      <c r="B31" s="262">
        <v>21.666666666666668</v>
      </c>
      <c r="C31" s="262">
        <v>14.166666666666664</v>
      </c>
      <c r="D31" s="262">
        <v>3.97</v>
      </c>
      <c r="E31" s="263">
        <v>4.1329999999999991</v>
      </c>
      <c r="H31" s="119"/>
      <c r="I31" s="114"/>
      <c r="J31" s="115"/>
      <c r="K31" s="114"/>
      <c r="L31" s="115"/>
    </row>
    <row r="32" spans="1:12" ht="15" customHeight="1">
      <c r="A32" s="261" t="s">
        <v>209</v>
      </c>
      <c r="B32" s="262">
        <v>553.16666666666652</v>
      </c>
      <c r="C32" s="262">
        <v>692.25000000000011</v>
      </c>
      <c r="D32" s="262">
        <v>490.10549999999989</v>
      </c>
      <c r="E32" s="263">
        <v>623.20799999999997</v>
      </c>
      <c r="H32" s="119"/>
      <c r="I32" s="114"/>
      <c r="J32" s="115"/>
      <c r="K32" s="114"/>
      <c r="L32" s="115"/>
    </row>
    <row r="33" spans="1:12" ht="15" customHeight="1">
      <c r="A33" s="261" t="s">
        <v>205</v>
      </c>
      <c r="B33" s="262">
        <v>844.66666666666663</v>
      </c>
      <c r="C33" s="262">
        <v>859.91666666666617</v>
      </c>
      <c r="D33" s="262">
        <v>339.38750000000005</v>
      </c>
      <c r="E33" s="263">
        <v>341.63200000000001</v>
      </c>
      <c r="H33" s="119"/>
      <c r="I33" s="114"/>
      <c r="J33" s="115"/>
      <c r="K33" s="114"/>
      <c r="L33" s="115"/>
    </row>
    <row r="34" spans="1:12" ht="15" customHeight="1">
      <c r="A34" s="261" t="s">
        <v>65</v>
      </c>
      <c r="B34" s="262">
        <v>99</v>
      </c>
      <c r="C34" s="262">
        <v>84.749999999999957</v>
      </c>
      <c r="D34" s="262">
        <v>32.119499999999995</v>
      </c>
      <c r="E34" s="263">
        <v>23.164000000000005</v>
      </c>
      <c r="H34" s="119"/>
      <c r="I34" s="114"/>
      <c r="J34" s="115"/>
      <c r="K34" s="114"/>
      <c r="L34" s="115"/>
    </row>
    <row r="35" spans="1:12" ht="15" customHeight="1">
      <c r="A35" s="261" t="s">
        <v>207</v>
      </c>
      <c r="B35" s="262">
        <v>428.49999999999989</v>
      </c>
      <c r="C35" s="262">
        <v>586.83333333333337</v>
      </c>
      <c r="D35" s="262">
        <v>472.71590000000009</v>
      </c>
      <c r="E35" s="263">
        <v>802.19479999999987</v>
      </c>
    </row>
    <row r="36" spans="1:12" ht="15" customHeight="1">
      <c r="A36" s="261" t="s">
        <v>6</v>
      </c>
      <c r="B36" s="262">
        <v>4.9166666666666661</v>
      </c>
      <c r="C36" s="262">
        <v>9.5833333333333339</v>
      </c>
      <c r="D36" s="262">
        <v>6.1974999999999989</v>
      </c>
      <c r="E36" s="263">
        <v>15.380999999999997</v>
      </c>
    </row>
    <row r="37" spans="1:12" ht="15" customHeight="1">
      <c r="A37" s="261" t="s">
        <v>7</v>
      </c>
      <c r="B37" s="262">
        <v>105.58333333333334</v>
      </c>
      <c r="C37" s="262">
        <v>133.5</v>
      </c>
      <c r="D37" s="262">
        <v>63.502500000000005</v>
      </c>
      <c r="E37" s="263">
        <v>74.39500000000001</v>
      </c>
      <c r="H37" s="116"/>
      <c r="I37" s="117"/>
      <c r="J37" s="118"/>
      <c r="K37" s="117"/>
      <c r="L37" s="118"/>
    </row>
    <row r="38" spans="1:12" ht="15" customHeight="1">
      <c r="A38" s="261" t="s">
        <v>208</v>
      </c>
      <c r="B38" s="262">
        <v>1615.5833333333337</v>
      </c>
      <c r="C38" s="262">
        <v>1579.0833333333333</v>
      </c>
      <c r="D38" s="262">
        <v>1282.5372249999996</v>
      </c>
      <c r="E38" s="263">
        <v>1337.2957083333336</v>
      </c>
      <c r="H38" s="119"/>
      <c r="I38" s="114"/>
      <c r="J38" s="115"/>
      <c r="K38" s="114"/>
      <c r="L38" s="115"/>
    </row>
    <row r="39" spans="1:12" ht="15" customHeight="1">
      <c r="A39" s="261" t="s">
        <v>8</v>
      </c>
      <c r="B39" s="262">
        <v>27.833333333333329</v>
      </c>
      <c r="C39" s="262">
        <v>16.75</v>
      </c>
      <c r="D39" s="262">
        <v>16.5825</v>
      </c>
      <c r="E39" s="263">
        <v>7.6099999999999994</v>
      </c>
      <c r="H39" s="119"/>
      <c r="I39" s="114"/>
      <c r="J39" s="115"/>
      <c r="K39" s="114"/>
      <c r="L39" s="115"/>
    </row>
    <row r="40" spans="1:12" ht="15" customHeight="1">
      <c r="A40" s="261" t="s">
        <v>9</v>
      </c>
      <c r="B40" s="262">
        <v>61.666666666666664</v>
      </c>
      <c r="C40" s="262">
        <v>53.583333333333336</v>
      </c>
      <c r="D40" s="262">
        <v>24.523999999999994</v>
      </c>
      <c r="E40" s="263">
        <v>21.553500000000003</v>
      </c>
      <c r="H40" s="119"/>
      <c r="I40" s="114"/>
      <c r="J40" s="115"/>
      <c r="K40" s="114"/>
      <c r="L40" s="115"/>
    </row>
    <row r="41" spans="1:12" ht="15" customHeight="1">
      <c r="A41" s="261" t="s">
        <v>206</v>
      </c>
      <c r="B41" s="262">
        <v>2175.833333333333</v>
      </c>
      <c r="C41" s="262">
        <v>2653</v>
      </c>
      <c r="D41" s="262">
        <v>1992.0766249999997</v>
      </c>
      <c r="E41" s="263">
        <v>2560.4300583333329</v>
      </c>
      <c r="H41" s="119"/>
      <c r="I41" s="114"/>
      <c r="J41" s="115"/>
      <c r="K41" s="114"/>
      <c r="L41" s="115"/>
    </row>
    <row r="42" spans="1:12" ht="15" customHeight="1">
      <c r="A42" s="264" t="s">
        <v>63</v>
      </c>
      <c r="B42" s="265">
        <v>1703.7499999999993</v>
      </c>
      <c r="C42" s="265">
        <v>1681.8333333333323</v>
      </c>
      <c r="D42" s="265">
        <v>1717.5177083333331</v>
      </c>
      <c r="E42" s="266">
        <v>1680.0117083333337</v>
      </c>
      <c r="H42" s="111"/>
      <c r="I42" s="112"/>
      <c r="J42" s="113"/>
      <c r="K42" s="112"/>
      <c r="L42" s="113"/>
    </row>
    <row r="43" spans="1:12" ht="15" customHeight="1" thickBot="1">
      <c r="A43" s="285" t="s">
        <v>52</v>
      </c>
      <c r="B43" s="286">
        <v>10001</v>
      </c>
      <c r="C43" s="286">
        <v>10769.83333333333</v>
      </c>
      <c r="D43" s="286">
        <v>8366.2168333333339</v>
      </c>
      <c r="E43" s="287">
        <v>9449.7935916666647</v>
      </c>
    </row>
    <row r="44" spans="1:12">
      <c r="A44" s="278" t="s">
        <v>300</v>
      </c>
      <c r="B44" s="279"/>
      <c r="C44" s="279"/>
      <c r="D44" s="279"/>
      <c r="E44" s="281"/>
    </row>
    <row r="45" spans="1:12" ht="15" customHeight="1">
      <c r="A45" s="258" t="s">
        <v>10</v>
      </c>
      <c r="B45" s="259">
        <v>111.00000000000003</v>
      </c>
      <c r="C45" s="259">
        <v>107.49999999999997</v>
      </c>
      <c r="D45" s="259">
        <v>22.186500000000002</v>
      </c>
      <c r="E45" s="260">
        <v>22.867999999999991</v>
      </c>
    </row>
    <row r="46" spans="1:12" ht="15" customHeight="1">
      <c r="A46" s="261" t="s">
        <v>11</v>
      </c>
      <c r="B46" s="262">
        <v>0</v>
      </c>
      <c r="C46" s="262">
        <v>0.66666666666666663</v>
      </c>
      <c r="D46" s="262">
        <v>0</v>
      </c>
      <c r="E46" s="263">
        <v>0.27050000000000002</v>
      </c>
    </row>
    <row r="47" spans="1:12" ht="15" customHeight="1">
      <c r="A47" s="261" t="s">
        <v>12</v>
      </c>
      <c r="B47" s="262">
        <v>13.666666666666664</v>
      </c>
      <c r="C47" s="262">
        <v>12.33333333333333</v>
      </c>
      <c r="D47" s="262">
        <v>8.3305000000000007</v>
      </c>
      <c r="E47" s="263">
        <v>7.6195000000000022</v>
      </c>
    </row>
    <row r="48" spans="1:12" ht="15" customHeight="1">
      <c r="A48" s="264" t="s">
        <v>13</v>
      </c>
      <c r="B48" s="265">
        <v>0.66666666666666663</v>
      </c>
      <c r="C48" s="265">
        <v>0.83333333333333337</v>
      </c>
      <c r="D48" s="265">
        <v>0.29299999999999998</v>
      </c>
      <c r="E48" s="266">
        <v>0.45449999999999996</v>
      </c>
    </row>
    <row r="49" spans="1:5" ht="15" customHeight="1" thickBot="1">
      <c r="A49" s="285" t="s">
        <v>52</v>
      </c>
      <c r="B49" s="286">
        <v>125.33333333333336</v>
      </c>
      <c r="C49" s="286">
        <v>121.3333333333333</v>
      </c>
      <c r="D49" s="286">
        <v>30.810000000000002</v>
      </c>
      <c r="E49" s="287">
        <v>31.212499999999991</v>
      </c>
    </row>
    <row r="50" spans="1:5">
      <c r="A50" s="278" t="s">
        <v>71</v>
      </c>
      <c r="B50" s="279"/>
      <c r="C50" s="279"/>
      <c r="D50" s="279"/>
      <c r="E50" s="281"/>
    </row>
    <row r="51" spans="1:5" ht="15" customHeight="1">
      <c r="A51" s="261" t="s">
        <v>14</v>
      </c>
      <c r="B51" s="262">
        <v>1.583333333333333</v>
      </c>
      <c r="C51" s="262">
        <v>1.9999999999999996</v>
      </c>
      <c r="D51" s="262">
        <v>3.5999999999999997E-2</v>
      </c>
      <c r="E51" s="263">
        <v>0.18099999999999999</v>
      </c>
    </row>
    <row r="52" spans="1:5" ht="15" customHeight="1">
      <c r="A52" s="261" t="s">
        <v>15</v>
      </c>
      <c r="B52" s="262">
        <v>154.24999999999994</v>
      </c>
      <c r="C52" s="262">
        <v>151.33333333333331</v>
      </c>
      <c r="D52" s="262">
        <v>219.46249999999998</v>
      </c>
      <c r="E52" s="263">
        <v>216.16400000000002</v>
      </c>
    </row>
    <row r="53" spans="1:5" ht="15" customHeight="1">
      <c r="A53" s="261" t="s">
        <v>194</v>
      </c>
      <c r="B53" s="262">
        <v>28.5</v>
      </c>
      <c r="C53" s="262">
        <v>16.833333333333332</v>
      </c>
      <c r="D53" s="262">
        <v>1.9869999999999997</v>
      </c>
      <c r="E53" s="263">
        <v>1.7090000000000005</v>
      </c>
    </row>
    <row r="54" spans="1:5" ht="15" customHeight="1">
      <c r="A54" s="261" t="s">
        <v>50</v>
      </c>
      <c r="B54" s="262">
        <v>583.91666666666663</v>
      </c>
      <c r="C54" s="262">
        <v>564.08333333333337</v>
      </c>
      <c r="D54" s="262">
        <v>604.85539999999969</v>
      </c>
      <c r="E54" s="263">
        <v>552.15589999999997</v>
      </c>
    </row>
    <row r="55" spans="1:5" ht="15" customHeight="1">
      <c r="A55" s="261" t="s">
        <v>16</v>
      </c>
      <c r="B55" s="262">
        <v>4.5</v>
      </c>
      <c r="C55" s="262">
        <v>2</v>
      </c>
      <c r="D55" s="262">
        <v>1.6459999999999999</v>
      </c>
      <c r="E55" s="263">
        <v>1.198</v>
      </c>
    </row>
    <row r="56" spans="1:5" ht="15.75" customHeight="1">
      <c r="A56" s="261" t="s">
        <v>192</v>
      </c>
      <c r="B56" s="262">
        <v>315.58333333333331</v>
      </c>
      <c r="C56" s="262">
        <v>349.41666666666657</v>
      </c>
      <c r="D56" s="262">
        <v>206.59700000000001</v>
      </c>
      <c r="E56" s="263">
        <v>239.714</v>
      </c>
    </row>
    <row r="57" spans="1:5" ht="15" customHeight="1">
      <c r="A57" s="261" t="s">
        <v>17</v>
      </c>
      <c r="B57" s="262">
        <v>23.166666666666668</v>
      </c>
      <c r="C57" s="262">
        <v>23.833333333333336</v>
      </c>
      <c r="D57" s="262">
        <v>3.6895000000000002</v>
      </c>
      <c r="E57" s="263">
        <v>4.9185000000000008</v>
      </c>
    </row>
    <row r="58" spans="1:5" ht="15" customHeight="1">
      <c r="A58" s="261" t="s">
        <v>49</v>
      </c>
      <c r="B58" s="262">
        <v>374.25</v>
      </c>
      <c r="C58" s="262">
        <v>362.25</v>
      </c>
      <c r="D58" s="262">
        <v>350.95839999999998</v>
      </c>
      <c r="E58" s="263">
        <v>335.82639999999998</v>
      </c>
    </row>
    <row r="59" spans="1:5" ht="15" customHeight="1">
      <c r="A59" s="261" t="s">
        <v>193</v>
      </c>
      <c r="B59" s="262">
        <v>17.083333333333332</v>
      </c>
      <c r="C59" s="262">
        <v>6.8333333333333321</v>
      </c>
      <c r="D59" s="262">
        <v>0.81149999999999989</v>
      </c>
      <c r="E59" s="263">
        <v>0.42</v>
      </c>
    </row>
    <row r="60" spans="1:5" ht="15" customHeight="1">
      <c r="A60" s="261" t="s">
        <v>197</v>
      </c>
      <c r="B60" s="262">
        <v>267.5</v>
      </c>
      <c r="C60" s="262">
        <v>243.3333333333334</v>
      </c>
      <c r="D60" s="262">
        <v>204.23449999999997</v>
      </c>
      <c r="E60" s="263">
        <v>196.07</v>
      </c>
    </row>
    <row r="61" spans="1:5" ht="15" customHeight="1">
      <c r="A61" s="261" t="s">
        <v>18</v>
      </c>
      <c r="B61" s="262">
        <v>40.583333333333336</v>
      </c>
      <c r="C61" s="262">
        <v>35.333333333333336</v>
      </c>
      <c r="D61" s="262">
        <v>16.798999999999999</v>
      </c>
      <c r="E61" s="263">
        <v>13.9125</v>
      </c>
    </row>
    <row r="62" spans="1:5" ht="15" customHeight="1">
      <c r="A62" s="261" t="s">
        <v>19</v>
      </c>
      <c r="B62" s="262">
        <v>6.1666666666666661</v>
      </c>
      <c r="C62" s="262">
        <v>6.1666666666666661</v>
      </c>
      <c r="D62" s="262">
        <v>2.3630000000000004</v>
      </c>
      <c r="E62" s="263">
        <v>2.4480000000000004</v>
      </c>
    </row>
    <row r="63" spans="1:5" ht="15" customHeight="1">
      <c r="A63" s="261" t="s">
        <v>20</v>
      </c>
      <c r="B63" s="262">
        <v>395.3333333333332</v>
      </c>
      <c r="C63" s="262">
        <v>295.75</v>
      </c>
      <c r="D63" s="262">
        <v>125.82749999999996</v>
      </c>
      <c r="E63" s="263">
        <v>72.709000000000003</v>
      </c>
    </row>
    <row r="64" spans="1:5" ht="15" customHeight="1">
      <c r="A64" s="261" t="s">
        <v>21</v>
      </c>
      <c r="B64" s="262">
        <v>31.583333333333336</v>
      </c>
      <c r="C64" s="262">
        <v>31.75</v>
      </c>
      <c r="D64" s="262">
        <v>18.459000000000003</v>
      </c>
      <c r="E64" s="263">
        <v>14.968500000000004</v>
      </c>
    </row>
    <row r="65" spans="1:5" ht="15" customHeight="1">
      <c r="A65" s="261" t="s">
        <v>22</v>
      </c>
      <c r="B65" s="262">
        <v>1.3333333333333333</v>
      </c>
      <c r="C65" s="262">
        <v>2.5000000000000004</v>
      </c>
      <c r="D65" s="262">
        <v>1.1005</v>
      </c>
      <c r="E65" s="263">
        <v>1.4869999999999997</v>
      </c>
    </row>
    <row r="66" spans="1:5" ht="15" customHeight="1">
      <c r="A66" s="261" t="s">
        <v>23</v>
      </c>
      <c r="B66" s="262">
        <v>1.0833333333333333</v>
      </c>
      <c r="C66" s="262">
        <v>1.7499999999999998</v>
      </c>
      <c r="D66" s="262">
        <v>0.21400000000000002</v>
      </c>
      <c r="E66" s="263">
        <v>0.20200000000000001</v>
      </c>
    </row>
    <row r="67" spans="1:5" ht="15" customHeight="1">
      <c r="A67" s="261" t="s">
        <v>191</v>
      </c>
      <c r="B67" s="262">
        <v>110.24999999999997</v>
      </c>
      <c r="C67" s="262">
        <v>107.83333333333333</v>
      </c>
      <c r="D67" s="262">
        <v>195.9485</v>
      </c>
      <c r="E67" s="263">
        <v>233.30849999999998</v>
      </c>
    </row>
    <row r="68" spans="1:5" ht="15" customHeight="1">
      <c r="A68" s="261" t="s">
        <v>24</v>
      </c>
      <c r="B68" s="262">
        <v>1</v>
      </c>
      <c r="C68" s="262">
        <v>0</v>
      </c>
      <c r="D68" s="262">
        <v>0.39249999999999996</v>
      </c>
      <c r="E68" s="263">
        <v>0</v>
      </c>
    </row>
    <row r="69" spans="1:5" ht="15" customHeight="1">
      <c r="A69" s="261" t="s">
        <v>196</v>
      </c>
      <c r="B69" s="262">
        <v>1.6666666666666663</v>
      </c>
      <c r="C69" s="262">
        <v>1.9166666666666667</v>
      </c>
      <c r="D69" s="262">
        <v>0.2185</v>
      </c>
      <c r="E69" s="263">
        <v>0.13400000000000001</v>
      </c>
    </row>
    <row r="70" spans="1:5" ht="15" customHeight="1">
      <c r="A70" s="261" t="s">
        <v>48</v>
      </c>
      <c r="B70" s="262">
        <v>821.41666666666652</v>
      </c>
      <c r="C70" s="262">
        <v>1363.333333333333</v>
      </c>
      <c r="D70" s="262">
        <v>866.43642499999987</v>
      </c>
      <c r="E70" s="263">
        <v>1397.0733833333329</v>
      </c>
    </row>
    <row r="71" spans="1:5" ht="15" customHeight="1" thickBot="1">
      <c r="A71" s="285" t="s">
        <v>52</v>
      </c>
      <c r="B71" s="286">
        <v>3180.75</v>
      </c>
      <c r="C71" s="286">
        <v>3568.2499999999995</v>
      </c>
      <c r="D71" s="286">
        <v>2822.036724999999</v>
      </c>
      <c r="E71" s="287">
        <v>3284.5996833333329</v>
      </c>
    </row>
    <row r="72" spans="1:5">
      <c r="A72" s="278" t="s">
        <v>301</v>
      </c>
      <c r="B72" s="279"/>
      <c r="C72" s="279"/>
      <c r="D72" s="279"/>
      <c r="E72" s="281"/>
    </row>
    <row r="73" spans="1:5" ht="15" customHeight="1">
      <c r="A73" s="258" t="s">
        <v>58</v>
      </c>
      <c r="B73" s="259">
        <v>922.3333333333336</v>
      </c>
      <c r="C73" s="259">
        <v>686.83333333333314</v>
      </c>
      <c r="D73" s="259">
        <v>846.81989999999973</v>
      </c>
      <c r="E73" s="260">
        <v>629.93989999999985</v>
      </c>
    </row>
    <row r="74" spans="1:5" ht="15" customHeight="1">
      <c r="A74" s="261" t="s">
        <v>60</v>
      </c>
      <c r="B74" s="262">
        <v>14.416666666666666</v>
      </c>
      <c r="C74" s="262">
        <v>5.5833333333333339</v>
      </c>
      <c r="D74" s="262">
        <v>22.333999999999996</v>
      </c>
      <c r="E74" s="263">
        <v>4.5380000000000003</v>
      </c>
    </row>
    <row r="75" spans="1:5" ht="15" customHeight="1">
      <c r="A75" s="261" t="s">
        <v>56</v>
      </c>
      <c r="B75" s="262">
        <v>365.58333333333337</v>
      </c>
      <c r="C75" s="262">
        <v>524.75000000000023</v>
      </c>
      <c r="D75" s="262">
        <v>359.40992499999987</v>
      </c>
      <c r="E75" s="263">
        <v>544.23389999999995</v>
      </c>
    </row>
    <row r="76" spans="1:5" ht="15" customHeight="1">
      <c r="A76" s="264" t="s">
        <v>59</v>
      </c>
      <c r="B76" s="265">
        <v>306.66666666666674</v>
      </c>
      <c r="C76" s="265">
        <v>307.91666666666669</v>
      </c>
      <c r="D76" s="265">
        <v>592.5295000000001</v>
      </c>
      <c r="E76" s="266">
        <v>633.70344999999986</v>
      </c>
    </row>
    <row r="77" spans="1:5" ht="15" customHeight="1" thickBot="1">
      <c r="A77" s="285" t="s">
        <v>52</v>
      </c>
      <c r="B77" s="286">
        <v>1609.0000000000002</v>
      </c>
      <c r="C77" s="286">
        <v>1525.0833333333335</v>
      </c>
      <c r="D77" s="286">
        <v>1821.0933249999996</v>
      </c>
      <c r="E77" s="287">
        <v>1812.4152499999996</v>
      </c>
    </row>
    <row r="78" spans="1:5">
      <c r="A78" s="278" t="s">
        <v>302</v>
      </c>
      <c r="B78" s="279"/>
      <c r="C78" s="279"/>
      <c r="D78" s="279"/>
      <c r="E78" s="281"/>
    </row>
    <row r="79" spans="1:5" ht="15" customHeight="1">
      <c r="A79" s="258" t="s">
        <v>130</v>
      </c>
      <c r="B79" s="270">
        <v>2849.5000000000005</v>
      </c>
      <c r="C79" s="270">
        <v>2850.166666666667</v>
      </c>
      <c r="D79" s="270">
        <v>2558.4084249999996</v>
      </c>
      <c r="E79" s="271">
        <v>2414.9499500000002</v>
      </c>
    </row>
    <row r="80" spans="1:5" ht="15" customHeight="1">
      <c r="A80" s="261" t="s">
        <v>25</v>
      </c>
      <c r="B80" s="272">
        <v>15.333333333333332</v>
      </c>
      <c r="C80" s="272">
        <v>12.583333333333329</v>
      </c>
      <c r="D80" s="272">
        <v>8.1465000000000032</v>
      </c>
      <c r="E80" s="273">
        <v>7.6204999999999989</v>
      </c>
    </row>
    <row r="81" spans="1:5" ht="15" customHeight="1">
      <c r="A81" s="261" t="s">
        <v>198</v>
      </c>
      <c r="B81" s="272">
        <v>340.33333333333337</v>
      </c>
      <c r="C81" s="272">
        <v>297.91666666666669</v>
      </c>
      <c r="D81" s="272">
        <v>294.6434416666666</v>
      </c>
      <c r="E81" s="273">
        <v>266.70496666666668</v>
      </c>
    </row>
    <row r="82" spans="1:5" ht="15" customHeight="1">
      <c r="A82" s="261" t="s">
        <v>200</v>
      </c>
      <c r="B82" s="272">
        <v>1588.3333333333337</v>
      </c>
      <c r="C82" s="272">
        <v>1342.9166666666667</v>
      </c>
      <c r="D82" s="272">
        <v>1048.3843416666664</v>
      </c>
      <c r="E82" s="273">
        <v>752.53688333333298</v>
      </c>
    </row>
    <row r="83" spans="1:5" ht="15" customHeight="1">
      <c r="A83" s="261" t="s">
        <v>203</v>
      </c>
      <c r="B83" s="272">
        <v>146.58333333333334</v>
      </c>
      <c r="C83" s="272">
        <v>132.33333333333337</v>
      </c>
      <c r="D83" s="272">
        <v>66.073499999999953</v>
      </c>
      <c r="E83" s="273">
        <v>66.830000000000013</v>
      </c>
    </row>
    <row r="84" spans="1:5" ht="15" customHeight="1">
      <c r="A84" s="261" t="s">
        <v>199</v>
      </c>
      <c r="B84" s="272">
        <v>793.08333333333326</v>
      </c>
      <c r="C84" s="272">
        <v>744.41666666666686</v>
      </c>
      <c r="D84" s="272">
        <v>376.23147499999988</v>
      </c>
      <c r="E84" s="273">
        <v>336.06299166666656</v>
      </c>
    </row>
    <row r="85" spans="1:5" ht="15" customHeight="1">
      <c r="A85" s="261" t="s">
        <v>201</v>
      </c>
      <c r="B85" s="272">
        <v>3.4166666666666656</v>
      </c>
      <c r="C85" s="272">
        <v>3</v>
      </c>
      <c r="D85" s="272">
        <v>3.6410000000000009</v>
      </c>
      <c r="E85" s="273">
        <v>3.0590000000000006</v>
      </c>
    </row>
    <row r="86" spans="1:5" ht="15" customHeight="1">
      <c r="A86" s="261" t="s">
        <v>26</v>
      </c>
      <c r="B86" s="272">
        <v>594.91666666666652</v>
      </c>
      <c r="C86" s="272">
        <v>595.33333333333371</v>
      </c>
      <c r="D86" s="272">
        <v>686.55289166666682</v>
      </c>
      <c r="E86" s="273">
        <v>677.65040000000022</v>
      </c>
    </row>
    <row r="87" spans="1:5" ht="15" customHeight="1" thickBot="1">
      <c r="A87" s="285" t="s">
        <v>52</v>
      </c>
      <c r="B87" s="286">
        <v>6331.5</v>
      </c>
      <c r="C87" s="286">
        <v>5978.6666666666679</v>
      </c>
      <c r="D87" s="286">
        <v>5042.0815749999992</v>
      </c>
      <c r="E87" s="287">
        <v>4525.4146916666668</v>
      </c>
    </row>
    <row r="88" spans="1:5">
      <c r="A88" s="278" t="s">
        <v>72</v>
      </c>
      <c r="B88" s="279"/>
      <c r="C88" s="279"/>
      <c r="D88" s="279"/>
      <c r="E88" s="281"/>
    </row>
    <row r="89" spans="1:5" ht="15" customHeight="1">
      <c r="A89" s="258" t="s">
        <v>64</v>
      </c>
      <c r="B89" s="259">
        <v>199.41666666666669</v>
      </c>
      <c r="C89" s="259">
        <v>195.50000000000003</v>
      </c>
      <c r="D89" s="259">
        <v>126.30599999999998</v>
      </c>
      <c r="E89" s="260">
        <v>134.95699999999999</v>
      </c>
    </row>
    <row r="90" spans="1:5" ht="15" customHeight="1">
      <c r="A90" s="261" t="s">
        <v>217</v>
      </c>
      <c r="B90" s="262">
        <v>7.4166666666666679</v>
      </c>
      <c r="C90" s="262">
        <v>8.2500000000000018</v>
      </c>
      <c r="D90" s="262">
        <v>2.0024999999999995</v>
      </c>
      <c r="E90" s="263">
        <v>2.4779999999999998</v>
      </c>
    </row>
    <row r="91" spans="1:5" ht="15" customHeight="1">
      <c r="A91" s="261" t="s">
        <v>216</v>
      </c>
      <c r="B91" s="262">
        <v>68.083333333333314</v>
      </c>
      <c r="C91" s="262">
        <v>72.666666666666671</v>
      </c>
      <c r="D91" s="262">
        <v>61.193499999999993</v>
      </c>
      <c r="E91" s="263">
        <v>69.325999999999993</v>
      </c>
    </row>
    <row r="92" spans="1:5" ht="15" customHeight="1">
      <c r="A92" s="264" t="s">
        <v>218</v>
      </c>
      <c r="B92" s="265">
        <v>9.7499999999999982</v>
      </c>
      <c r="C92" s="265">
        <v>0</v>
      </c>
      <c r="D92" s="265">
        <v>11.804500000000001</v>
      </c>
      <c r="E92" s="266">
        <v>0</v>
      </c>
    </row>
    <row r="93" spans="1:5" ht="15" customHeight="1" thickBot="1">
      <c r="A93" s="285" t="s">
        <v>52</v>
      </c>
      <c r="B93" s="286">
        <v>284.66666666666663</v>
      </c>
      <c r="C93" s="286">
        <v>276.41666666666669</v>
      </c>
      <c r="D93" s="286">
        <v>201.30649999999997</v>
      </c>
      <c r="E93" s="287">
        <v>206.761</v>
      </c>
    </row>
    <row r="94" spans="1:5">
      <c r="A94" s="278" t="s">
        <v>73</v>
      </c>
      <c r="B94" s="279"/>
      <c r="C94" s="279"/>
      <c r="D94" s="279"/>
      <c r="E94" s="281"/>
    </row>
    <row r="95" spans="1:5" ht="15" customHeight="1">
      <c r="A95" s="258" t="s">
        <v>27</v>
      </c>
      <c r="B95" s="259">
        <v>66.75</v>
      </c>
      <c r="C95" s="259">
        <v>63.583333333333336</v>
      </c>
      <c r="D95" s="259">
        <v>82.699999999999989</v>
      </c>
      <c r="E95" s="260">
        <v>76.870500000000007</v>
      </c>
    </row>
    <row r="96" spans="1:5" ht="15" customHeight="1">
      <c r="A96" s="261" t="s">
        <v>28</v>
      </c>
      <c r="B96" s="262">
        <v>191.33333333333331</v>
      </c>
      <c r="C96" s="262">
        <v>231.33333333333334</v>
      </c>
      <c r="D96" s="262">
        <v>92.287000000000006</v>
      </c>
      <c r="E96" s="263">
        <v>98.503499999999974</v>
      </c>
    </row>
    <row r="97" spans="1:5" ht="15" customHeight="1">
      <c r="A97" s="261" t="s">
        <v>29</v>
      </c>
      <c r="B97" s="262">
        <v>20.833333333333332</v>
      </c>
      <c r="C97" s="262">
        <v>0</v>
      </c>
      <c r="D97" s="262">
        <v>8.3470000000000013</v>
      </c>
      <c r="E97" s="263">
        <v>0</v>
      </c>
    </row>
    <row r="98" spans="1:5" ht="15" customHeight="1">
      <c r="A98" s="261" t="s">
        <v>214</v>
      </c>
      <c r="B98" s="262">
        <v>280.33333333333337</v>
      </c>
      <c r="C98" s="262">
        <v>125</v>
      </c>
      <c r="D98" s="262">
        <v>24.977500000000003</v>
      </c>
      <c r="E98" s="263">
        <v>26.760999999999999</v>
      </c>
    </row>
    <row r="99" spans="1:5" ht="15" customHeight="1">
      <c r="A99" s="261" t="s">
        <v>30</v>
      </c>
      <c r="B99" s="262">
        <v>3.75</v>
      </c>
      <c r="C99" s="262">
        <v>3.583333333333333</v>
      </c>
      <c r="D99" s="262">
        <v>2.8154999999999992</v>
      </c>
      <c r="E99" s="263">
        <v>2.6069999999999998</v>
      </c>
    </row>
    <row r="100" spans="1:5" ht="15" customHeight="1">
      <c r="A100" s="261" t="s">
        <v>31</v>
      </c>
      <c r="B100" s="262">
        <v>594.5</v>
      </c>
      <c r="C100" s="262">
        <v>555.66666666666674</v>
      </c>
      <c r="D100" s="262">
        <v>166.78800000000001</v>
      </c>
      <c r="E100" s="263">
        <v>137.029</v>
      </c>
    </row>
    <row r="101" spans="1:5" ht="15" customHeight="1">
      <c r="A101" s="261" t="s">
        <v>212</v>
      </c>
      <c r="B101" s="262">
        <v>1717.5833333333337</v>
      </c>
      <c r="C101" s="262">
        <v>2103.5833333333335</v>
      </c>
      <c r="D101" s="262">
        <v>1381.1992499999999</v>
      </c>
      <c r="E101" s="263">
        <v>1417.9017166666679</v>
      </c>
    </row>
    <row r="102" spans="1:5" ht="15" customHeight="1">
      <c r="A102" s="261" t="s">
        <v>32</v>
      </c>
      <c r="B102" s="262">
        <v>4.5000000000000009</v>
      </c>
      <c r="C102" s="262">
        <v>5.583333333333333</v>
      </c>
      <c r="D102" s="262">
        <v>4.8519999999999985</v>
      </c>
      <c r="E102" s="263">
        <v>4.819</v>
      </c>
    </row>
    <row r="103" spans="1:5" ht="15" customHeight="1">
      <c r="A103" s="261" t="s">
        <v>33</v>
      </c>
      <c r="B103" s="262">
        <v>911.00000000000011</v>
      </c>
      <c r="C103" s="262">
        <v>961.83333333333348</v>
      </c>
      <c r="D103" s="262">
        <v>604.51739166666675</v>
      </c>
      <c r="E103" s="263">
        <v>726.76787499999955</v>
      </c>
    </row>
    <row r="104" spans="1:5" ht="15" customHeight="1">
      <c r="A104" s="261" t="s">
        <v>213</v>
      </c>
      <c r="B104" s="262">
        <v>445.66666666666663</v>
      </c>
      <c r="C104" s="262">
        <v>446.24999999999994</v>
      </c>
      <c r="D104" s="262">
        <v>97.090500000000006</v>
      </c>
      <c r="E104" s="263">
        <v>89.363999999999962</v>
      </c>
    </row>
    <row r="105" spans="1:5" ht="15" customHeight="1">
      <c r="A105" s="264" t="s">
        <v>180</v>
      </c>
      <c r="B105" s="265">
        <v>574.16666666666697</v>
      </c>
      <c r="C105" s="265">
        <v>519.83333333333314</v>
      </c>
      <c r="D105" s="265">
        <v>83.66500000000002</v>
      </c>
      <c r="E105" s="266">
        <v>77.547499999999999</v>
      </c>
    </row>
    <row r="106" spans="1:5" ht="15" customHeight="1" thickBot="1">
      <c r="A106" s="285" t="s">
        <v>52</v>
      </c>
      <c r="B106" s="286">
        <v>4810.4166666666679</v>
      </c>
      <c r="C106" s="286">
        <v>5016.25</v>
      </c>
      <c r="D106" s="286">
        <v>2549.2391416666665</v>
      </c>
      <c r="E106" s="287">
        <v>2658.1710916666675</v>
      </c>
    </row>
    <row r="107" spans="1:5" ht="15.75" thickBot="1">
      <c r="A107" s="282" t="s">
        <v>0</v>
      </c>
      <c r="B107" s="283">
        <v>123697.91666666669</v>
      </c>
      <c r="C107" s="283">
        <v>131998.25</v>
      </c>
      <c r="D107" s="283">
        <v>98114.90355833339</v>
      </c>
      <c r="E107" s="284">
        <v>104291.44809166669</v>
      </c>
    </row>
    <row r="108" spans="1:5">
      <c r="A108" s="120"/>
      <c r="B108" s="123"/>
      <c r="C108" s="123"/>
      <c r="D108" s="123"/>
      <c r="E108" s="123"/>
    </row>
    <row r="109" spans="1:5">
      <c r="A109" s="120"/>
      <c r="B109" s="274"/>
      <c r="C109" s="274"/>
      <c r="D109" s="274"/>
      <c r="E109" s="274"/>
    </row>
    <row r="110" spans="1:5">
      <c r="A110" s="120"/>
      <c r="B110" s="274"/>
      <c r="C110" s="274"/>
      <c r="D110" s="274"/>
      <c r="E110" s="274"/>
    </row>
  </sheetData>
  <mergeCells count="1">
    <mergeCell ref="A3:E3"/>
  </mergeCells>
  <phoneticPr fontId="80" type="noConversion"/>
  <pageMargins left="0.75" right="0.75" top="1" bottom="1" header="0.5" footer="0.5"/>
  <pageSetup paperSize="9" orientation="portrait" horizontalDpi="4294967292" verticalDpi="4294967292" r:id="rId1"/>
  <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M39"/>
  <sheetViews>
    <sheetView showGridLines="0" workbookViewId="0">
      <pane xSplit="1" topLeftCell="Y1" activePane="topRight" state="frozenSplit"/>
      <selection activeCell="N26" sqref="N26"/>
      <selection pane="topRight"/>
    </sheetView>
  </sheetViews>
  <sheetFormatPr defaultColWidth="9.140625" defaultRowHeight="15"/>
  <cols>
    <col min="1" max="1" width="30.28515625" style="29" bestFit="1" customWidth="1"/>
    <col min="2" max="2" width="8.28515625" style="29" bestFit="1" customWidth="1"/>
    <col min="3" max="3" width="8" style="29" bestFit="1" customWidth="1"/>
    <col min="4" max="4" width="8.28515625" style="29" bestFit="1" customWidth="1"/>
    <col min="5" max="5" width="8" style="29" bestFit="1" customWidth="1"/>
    <col min="6" max="6" width="8.28515625" style="29" bestFit="1" customWidth="1"/>
    <col min="7" max="7" width="8" style="29" bestFit="1" customWidth="1"/>
    <col min="8" max="8" width="8.28515625" style="29" bestFit="1" customWidth="1"/>
    <col min="9" max="9" width="8" style="29" bestFit="1" customWidth="1"/>
    <col min="10" max="10" width="8.28515625" style="29" bestFit="1" customWidth="1"/>
    <col min="11" max="11" width="8" style="29" bestFit="1" customWidth="1"/>
    <col min="12" max="12" width="8.28515625" style="29" bestFit="1" customWidth="1"/>
    <col min="13" max="13" width="8" style="29" bestFit="1" customWidth="1"/>
    <col min="14" max="14" width="8.28515625" style="29" bestFit="1" customWidth="1"/>
    <col min="15" max="15" width="8" style="29" bestFit="1" customWidth="1"/>
    <col min="16" max="16" width="8.28515625" style="29" bestFit="1" customWidth="1"/>
    <col min="17" max="17" width="8" style="29" bestFit="1" customWidth="1"/>
    <col min="18" max="18" width="8.28515625" style="29" bestFit="1" customWidth="1"/>
    <col min="19" max="19" width="8" style="29" bestFit="1" customWidth="1"/>
    <col min="20" max="20" width="8.28515625" style="29" bestFit="1" customWidth="1"/>
    <col min="21" max="21" width="8" style="29" bestFit="1" customWidth="1"/>
    <col min="22" max="22" width="8.28515625" style="29" bestFit="1" customWidth="1"/>
    <col min="23" max="23" width="8" style="29" bestFit="1" customWidth="1"/>
    <col min="24" max="24" width="8.28515625" style="29" bestFit="1" customWidth="1"/>
    <col min="25" max="25" width="8" style="29" bestFit="1" customWidth="1"/>
    <col min="26" max="26" width="8.28515625" style="29" bestFit="1" customWidth="1"/>
    <col min="27" max="27" width="8" style="29" bestFit="1" customWidth="1"/>
    <col min="28" max="28" width="8.28515625" style="29" bestFit="1" customWidth="1"/>
    <col min="29" max="29" width="8" style="29" bestFit="1" customWidth="1"/>
    <col min="30" max="30" width="8.28515625" style="29" bestFit="1" customWidth="1"/>
    <col min="31" max="31" width="9.7109375" style="29" customWidth="1"/>
    <col min="32" max="32" width="8.28515625" style="29" bestFit="1" customWidth="1"/>
    <col min="33" max="33" width="8" style="29" bestFit="1" customWidth="1"/>
    <col min="34" max="35" width="8.28515625" style="29" bestFit="1" customWidth="1"/>
    <col min="36" max="36" width="13.28515625" style="29" bestFit="1" customWidth="1"/>
    <col min="37" max="37" width="8" style="29" bestFit="1" customWidth="1"/>
    <col min="38" max="39" width="9.42578125" style="29" bestFit="1" customWidth="1"/>
    <col min="40" max="40" width="8.28515625" style="29" bestFit="1" customWidth="1"/>
    <col min="41" max="41" width="8" style="29" bestFit="1" customWidth="1"/>
    <col min="42" max="48" width="9.140625" style="29"/>
    <col min="49" max="49" width="8" style="29" bestFit="1" customWidth="1"/>
    <col min="50" max="16384" width="9.140625" style="29"/>
  </cols>
  <sheetData>
    <row r="1" spans="1:65">
      <c r="A1" s="39"/>
      <c r="B1" s="39">
        <f t="shared" ref="B1:AG1" si="0">IF($AO$38=$A$8,B8,IF($AO$38=$A$9,B9,IF($AO$38=$A$10,B10,IF($AO$38=$A$11,B11,IF($AO$38=$A$12,B12,B13)))))</f>
        <v>19957</v>
      </c>
      <c r="C1" s="39">
        <f t="shared" si="0"/>
        <v>41549</v>
      </c>
      <c r="D1" s="39">
        <f t="shared" si="0"/>
        <v>20613</v>
      </c>
      <c r="E1" s="39">
        <f t="shared" si="0"/>
        <v>39255</v>
      </c>
      <c r="F1" s="39">
        <f t="shared" si="0"/>
        <v>25122</v>
      </c>
      <c r="G1" s="39">
        <f t="shared" si="0"/>
        <v>26838</v>
      </c>
      <c r="H1" s="39">
        <f t="shared" si="0"/>
        <v>16281</v>
      </c>
      <c r="I1" s="39">
        <f t="shared" si="0"/>
        <v>23751.251</v>
      </c>
      <c r="J1" s="39">
        <f t="shared" si="0"/>
        <v>17326</v>
      </c>
      <c r="K1" s="39">
        <f t="shared" si="0"/>
        <v>23527.818999999996</v>
      </c>
      <c r="L1" s="39">
        <f t="shared" si="0"/>
        <v>16487</v>
      </c>
      <c r="M1" s="39">
        <f t="shared" si="0"/>
        <v>23988.262999999999</v>
      </c>
      <c r="N1" s="39">
        <f t="shared" si="0"/>
        <v>16006</v>
      </c>
      <c r="O1" s="39">
        <f t="shared" si="0"/>
        <v>26781</v>
      </c>
      <c r="P1" s="39">
        <f t="shared" si="0"/>
        <v>15967</v>
      </c>
      <c r="Q1" s="39">
        <f t="shared" si="0"/>
        <v>26317</v>
      </c>
      <c r="R1" s="39">
        <f t="shared" si="0"/>
        <v>16347</v>
      </c>
      <c r="S1" s="39">
        <f t="shared" si="0"/>
        <v>27610</v>
      </c>
      <c r="T1" s="39">
        <f t="shared" si="0"/>
        <v>17758</v>
      </c>
      <c r="U1" s="39">
        <f t="shared" si="0"/>
        <v>36324</v>
      </c>
      <c r="V1" s="39">
        <f t="shared" si="0"/>
        <v>19047</v>
      </c>
      <c r="W1" s="39">
        <f t="shared" si="0"/>
        <v>45806</v>
      </c>
      <c r="X1" s="39">
        <f t="shared" si="0"/>
        <v>21026</v>
      </c>
      <c r="Y1" s="39">
        <f t="shared" si="0"/>
        <v>58766</v>
      </c>
      <c r="Z1" s="39">
        <f t="shared" si="0"/>
        <v>20385</v>
      </c>
      <c r="AA1" s="39">
        <f t="shared" si="0"/>
        <v>48843</v>
      </c>
      <c r="AB1" s="39">
        <f t="shared" si="0"/>
        <v>21163</v>
      </c>
      <c r="AC1" s="39">
        <f t="shared" si="0"/>
        <v>51700</v>
      </c>
      <c r="AD1" s="39">
        <f t="shared" si="0"/>
        <v>22182</v>
      </c>
      <c r="AE1" s="39">
        <f t="shared" si="0"/>
        <v>60282</v>
      </c>
      <c r="AF1" s="39">
        <f t="shared" si="0"/>
        <v>23474</v>
      </c>
      <c r="AG1" s="39">
        <f t="shared" si="0"/>
        <v>68935</v>
      </c>
      <c r="AH1" s="39">
        <f t="shared" ref="AH1:BM1" si="1">IF($AO$38=$A$8,AH8,IF($AO$38=$A$9,AH9,IF($AO$38=$A$10,AH10,IF($AO$38=$A$11,AH11,IF($AO$38=$A$12,AH12,AH13)))))</f>
        <v>23095</v>
      </c>
      <c r="AI1" s="39">
        <f t="shared" si="1"/>
        <v>61704</v>
      </c>
      <c r="AJ1" s="39">
        <f t="shared" si="1"/>
        <v>22041</v>
      </c>
      <c r="AK1" s="39">
        <f t="shared" si="1"/>
        <v>54162</v>
      </c>
      <c r="AL1" s="39">
        <f t="shared" si="1"/>
        <v>20647</v>
      </c>
      <c r="AM1" s="39">
        <f t="shared" si="1"/>
        <v>46603</v>
      </c>
      <c r="AN1" s="39">
        <f t="shared" si="1"/>
        <v>19276</v>
      </c>
      <c r="AO1" s="39">
        <f t="shared" si="1"/>
        <v>37603</v>
      </c>
      <c r="AP1" s="39">
        <f t="shared" si="1"/>
        <v>20185</v>
      </c>
      <c r="AQ1" s="39">
        <f>IF($AO$38=$A$8,AQ8,IF($AO$38=$A$9,AQ9,IF($AO$38=$A$10,AQ10,IF($AO$38=$A$11,AQ11,IF($AO$38=$A$12,AQ12,AQ13)))))</f>
        <v>42505</v>
      </c>
      <c r="AR1" s="39">
        <f t="shared" ref="AR1:AS1" si="2">IF($AO$38=$A$8,AR8,IF($AO$38=$A$9,AR9,IF($AO$38=$A$10,AR10,IF($AO$38=$A$11,AR11,IF($AO$38=$A$12,AR12,AR13)))))</f>
        <v>20644</v>
      </c>
      <c r="AS1" s="39">
        <f t="shared" si="2"/>
        <v>44244</v>
      </c>
      <c r="AT1" s="39">
        <f t="shared" si="1"/>
        <v>21348</v>
      </c>
      <c r="AU1" s="39">
        <f t="shared" si="1"/>
        <v>47189</v>
      </c>
      <c r="AV1" s="39">
        <f t="shared" si="1"/>
        <v>21574</v>
      </c>
      <c r="AW1" s="39">
        <f t="shared" si="1"/>
        <v>49337</v>
      </c>
      <c r="AX1" s="39">
        <f t="shared" si="1"/>
        <v>0</v>
      </c>
      <c r="AY1" s="39">
        <f t="shared" si="1"/>
        <v>0</v>
      </c>
      <c r="AZ1" s="39">
        <f t="shared" si="1"/>
        <v>0</v>
      </c>
      <c r="BA1" s="39">
        <f t="shared" si="1"/>
        <v>0</v>
      </c>
      <c r="BB1" s="39">
        <f t="shared" si="1"/>
        <v>0</v>
      </c>
      <c r="BC1" s="39">
        <f t="shared" si="1"/>
        <v>0</v>
      </c>
      <c r="BD1" s="39">
        <f t="shared" si="1"/>
        <v>0</v>
      </c>
      <c r="BE1" s="39">
        <f t="shared" si="1"/>
        <v>0</v>
      </c>
      <c r="BF1" s="39">
        <f t="shared" si="1"/>
        <v>0</v>
      </c>
      <c r="BG1" s="39">
        <f t="shared" si="1"/>
        <v>0</v>
      </c>
      <c r="BH1" s="39">
        <f t="shared" si="1"/>
        <v>0</v>
      </c>
      <c r="BI1" s="39">
        <f t="shared" si="1"/>
        <v>0</v>
      </c>
      <c r="BJ1" s="39">
        <f t="shared" si="1"/>
        <v>0</v>
      </c>
      <c r="BK1" s="39">
        <f t="shared" si="1"/>
        <v>0</v>
      </c>
      <c r="BL1" s="39">
        <f t="shared" si="1"/>
        <v>0</v>
      </c>
      <c r="BM1" s="39">
        <f t="shared" si="1"/>
        <v>0</v>
      </c>
    </row>
    <row r="2" spans="1:65">
      <c r="A2" s="39"/>
      <c r="B2" s="39">
        <f t="shared" ref="B2" si="3">VALUE(LEFT(B6,4))</f>
        <v>1996</v>
      </c>
      <c r="C2" s="39"/>
      <c r="D2" s="39">
        <f t="shared" ref="D2" si="4">VALUE(LEFT(D6,4))</f>
        <v>1997</v>
      </c>
      <c r="E2" s="39"/>
      <c r="F2" s="39">
        <f t="shared" ref="F2" si="5">VALUE(LEFT(F6,4))</f>
        <v>1998</v>
      </c>
      <c r="G2" s="39"/>
      <c r="H2" s="39">
        <f t="shared" ref="H2" si="6">VALUE(LEFT(H6,4))</f>
        <v>1999</v>
      </c>
      <c r="I2" s="39"/>
      <c r="J2" s="39">
        <f t="shared" ref="J2" si="7">VALUE(LEFT(J6,4))</f>
        <v>2000</v>
      </c>
      <c r="K2" s="39"/>
      <c r="L2" s="39">
        <f>VALUE(LEFT(L6,4))</f>
        <v>2001</v>
      </c>
      <c r="M2" s="39"/>
      <c r="N2" s="39">
        <f t="shared" ref="N2" si="8">VALUE(LEFT(N6,4))</f>
        <v>2002</v>
      </c>
      <c r="O2" s="39"/>
      <c r="P2" s="39">
        <f t="shared" ref="P2" si="9">VALUE(LEFT(P6,4))</f>
        <v>2003</v>
      </c>
      <c r="Q2" s="39"/>
      <c r="R2" s="39">
        <f t="shared" ref="R2" si="10">VALUE(LEFT(R6,4))</f>
        <v>2004</v>
      </c>
      <c r="S2" s="39"/>
      <c r="T2" s="39">
        <f t="shared" ref="T2" si="11">VALUE(LEFT(T6,4))</f>
        <v>2005</v>
      </c>
      <c r="U2" s="39"/>
      <c r="V2" s="39">
        <f t="shared" ref="V2" si="12">VALUE(LEFT(V6,4))</f>
        <v>2006</v>
      </c>
      <c r="W2" s="39"/>
      <c r="X2" s="39">
        <f t="shared" ref="X2" si="13">VALUE(LEFT(X6,4))</f>
        <v>2007</v>
      </c>
      <c r="Y2" s="39"/>
      <c r="Z2" s="39">
        <f t="shared" ref="Z2" si="14">VALUE(LEFT(Z6,4))</f>
        <v>2008</v>
      </c>
      <c r="AA2" s="39"/>
      <c r="AB2" s="39">
        <f t="shared" ref="AB2" si="15">VALUE(LEFT(AB6,4))</f>
        <v>2009</v>
      </c>
      <c r="AC2" s="39"/>
      <c r="AD2" s="39">
        <f t="shared" ref="AD2" si="16">VALUE(LEFT(AD6,4))</f>
        <v>2010</v>
      </c>
      <c r="AE2" s="39"/>
      <c r="AF2" s="39">
        <f t="shared" ref="AF2" si="17">VALUE(LEFT(AF6,4))</f>
        <v>2011</v>
      </c>
      <c r="AG2" s="39"/>
      <c r="AH2" s="39">
        <f t="shared" ref="AH2" si="18">VALUE(LEFT(AH6,4))</f>
        <v>2012</v>
      </c>
      <c r="AI2" s="39"/>
      <c r="AJ2" s="39">
        <f t="shared" ref="AJ2" si="19">VALUE(LEFT(AJ6,4))</f>
        <v>2013</v>
      </c>
      <c r="AK2" s="39"/>
      <c r="AL2" s="39">
        <f t="shared" ref="AL2" si="20">VALUE(LEFT(AL6,4))</f>
        <v>2014</v>
      </c>
      <c r="AM2" s="39"/>
      <c r="AN2" s="39">
        <f t="shared" ref="AN2" si="21">VALUE(LEFT(AN6,4))</f>
        <v>2015</v>
      </c>
      <c r="AO2" s="39"/>
      <c r="AP2" s="39">
        <f>IFERROR(VALUE(LEFT(AP6,4)),0)</f>
        <v>2016</v>
      </c>
      <c r="AQ2" s="39"/>
      <c r="AR2" s="39">
        <f t="shared" ref="AR2" si="22">IFERROR(VALUE(LEFT(AR6,4)),0)</f>
        <v>2017</v>
      </c>
      <c r="AS2" s="39"/>
      <c r="AT2" s="39">
        <f t="shared" ref="AT2" si="23">IFERROR(VALUE(LEFT(AT6,4)),0)</f>
        <v>2018</v>
      </c>
      <c r="AU2" s="39"/>
      <c r="AV2" s="39">
        <f t="shared" ref="AV2" si="24">IFERROR(VALUE(LEFT(AV6,4)),0)</f>
        <v>2019</v>
      </c>
      <c r="AW2" s="39"/>
      <c r="AX2" s="39">
        <f t="shared" ref="AX2" si="25">IFERROR(VALUE(LEFT(AX6,4)),0)</f>
        <v>0</v>
      </c>
      <c r="AY2" s="39"/>
      <c r="AZ2" s="39">
        <f t="shared" ref="AZ2" si="26">IFERROR(VALUE(LEFT(AZ6,4)),0)</f>
        <v>0</v>
      </c>
      <c r="BA2" s="39"/>
      <c r="BB2" s="39">
        <f t="shared" ref="BB2" si="27">IFERROR(VALUE(LEFT(BB6,4)),0)</f>
        <v>0</v>
      </c>
      <c r="BC2" s="39"/>
      <c r="BD2" s="39">
        <f t="shared" ref="BD2" si="28">IFERROR(VALUE(LEFT(BD6,4)),0)</f>
        <v>0</v>
      </c>
      <c r="BE2" s="39"/>
      <c r="BF2" s="39">
        <f t="shared" ref="BF2" si="29">IFERROR(VALUE(LEFT(BF6,4)),0)</f>
        <v>0</v>
      </c>
      <c r="BG2" s="39"/>
      <c r="BH2" s="39">
        <f t="shared" ref="BH2" si="30">IFERROR(VALUE(LEFT(BH6,4)),0)</f>
        <v>0</v>
      </c>
      <c r="BI2" s="39"/>
      <c r="BJ2" s="39">
        <f t="shared" ref="BJ2" si="31">IFERROR(VALUE(LEFT(BJ6,4)),0)</f>
        <v>0</v>
      </c>
      <c r="BK2" s="39"/>
      <c r="BL2" s="39">
        <f t="shared" ref="BL2" si="32">IFERROR(VALUE(LEFT(BL6,4)),0)</f>
        <v>0</v>
      </c>
      <c r="BM2" s="39"/>
    </row>
    <row r="3" spans="1:65">
      <c r="K3" s="37"/>
    </row>
    <row r="5" spans="1:65" ht="15.75" thickBot="1"/>
    <row r="6" spans="1:65">
      <c r="A6" s="13"/>
      <c r="B6" s="311" t="s">
        <v>78</v>
      </c>
      <c r="C6" s="311"/>
      <c r="D6" s="312" t="s">
        <v>79</v>
      </c>
      <c r="E6" s="313"/>
      <c r="F6" s="308" t="s">
        <v>80</v>
      </c>
      <c r="G6" s="308"/>
      <c r="H6" s="309" t="s">
        <v>81</v>
      </c>
      <c r="I6" s="310"/>
      <c r="J6" s="308" t="s">
        <v>82</v>
      </c>
      <c r="K6" s="308"/>
      <c r="L6" s="309" t="s">
        <v>83</v>
      </c>
      <c r="M6" s="310"/>
      <c r="N6" s="308" t="s">
        <v>84</v>
      </c>
      <c r="O6" s="308"/>
      <c r="P6" s="309" t="s">
        <v>85</v>
      </c>
      <c r="Q6" s="310"/>
      <c r="R6" s="308" t="s">
        <v>86</v>
      </c>
      <c r="S6" s="308"/>
      <c r="T6" s="309" t="s">
        <v>87</v>
      </c>
      <c r="U6" s="310"/>
      <c r="V6" s="308" t="s">
        <v>88</v>
      </c>
      <c r="W6" s="308"/>
      <c r="X6" s="309" t="s">
        <v>89</v>
      </c>
      <c r="Y6" s="310"/>
      <c r="Z6" s="311" t="s">
        <v>90</v>
      </c>
      <c r="AA6" s="311"/>
      <c r="AB6" s="309" t="s">
        <v>91</v>
      </c>
      <c r="AC6" s="310"/>
      <c r="AD6" s="311" t="s">
        <v>92</v>
      </c>
      <c r="AE6" s="311"/>
      <c r="AF6" s="309" t="s">
        <v>93</v>
      </c>
      <c r="AG6" s="310"/>
      <c r="AH6" s="311" t="s">
        <v>94</v>
      </c>
      <c r="AI6" s="311"/>
      <c r="AJ6" s="309" t="s">
        <v>95</v>
      </c>
      <c r="AK6" s="310"/>
      <c r="AL6" s="308" t="s">
        <v>101</v>
      </c>
      <c r="AM6" s="310"/>
      <c r="AN6" s="308" t="s">
        <v>120</v>
      </c>
      <c r="AO6" s="310"/>
      <c r="AP6" s="308" t="s">
        <v>141</v>
      </c>
      <c r="AQ6" s="310"/>
      <c r="AR6" s="308" t="s">
        <v>166</v>
      </c>
      <c r="AS6" s="310"/>
      <c r="AT6" s="309" t="s">
        <v>179</v>
      </c>
      <c r="AU6" s="310"/>
      <c r="AV6" s="309" t="s">
        <v>256</v>
      </c>
      <c r="AW6" s="310"/>
    </row>
    <row r="7" spans="1:65" s="27" customFormat="1">
      <c r="A7" s="14"/>
      <c r="B7" s="15" t="s">
        <v>96</v>
      </c>
      <c r="C7" s="16" t="s">
        <v>102</v>
      </c>
      <c r="D7" s="17" t="s">
        <v>96</v>
      </c>
      <c r="E7" s="18" t="s">
        <v>102</v>
      </c>
      <c r="F7" s="19" t="s">
        <v>96</v>
      </c>
      <c r="G7" s="20" t="s">
        <v>102</v>
      </c>
      <c r="H7" s="21" t="s">
        <v>96</v>
      </c>
      <c r="I7" s="22" t="s">
        <v>102</v>
      </c>
      <c r="J7" s="19" t="s">
        <v>96</v>
      </c>
      <c r="K7" s="20" t="s">
        <v>102</v>
      </c>
      <c r="L7" s="21" t="s">
        <v>96</v>
      </c>
      <c r="M7" s="22" t="s">
        <v>102</v>
      </c>
      <c r="N7" s="19" t="s">
        <v>96</v>
      </c>
      <c r="O7" s="20" t="s">
        <v>102</v>
      </c>
      <c r="P7" s="21" t="s">
        <v>96</v>
      </c>
      <c r="Q7" s="22" t="s">
        <v>102</v>
      </c>
      <c r="R7" s="19" t="s">
        <v>96</v>
      </c>
      <c r="S7" s="20" t="s">
        <v>102</v>
      </c>
      <c r="T7" s="21" t="s">
        <v>96</v>
      </c>
      <c r="U7" s="22" t="s">
        <v>102</v>
      </c>
      <c r="V7" s="19" t="s">
        <v>96</v>
      </c>
      <c r="W7" s="20" t="s">
        <v>102</v>
      </c>
      <c r="X7" s="21" t="s">
        <v>96</v>
      </c>
      <c r="Y7" s="22" t="s">
        <v>102</v>
      </c>
      <c r="Z7" s="19" t="s">
        <v>96</v>
      </c>
      <c r="AA7" s="20" t="s">
        <v>102</v>
      </c>
      <c r="AB7" s="21" t="s">
        <v>96</v>
      </c>
      <c r="AC7" s="22" t="s">
        <v>102</v>
      </c>
      <c r="AD7" s="19" t="s">
        <v>96</v>
      </c>
      <c r="AE7" s="20" t="s">
        <v>102</v>
      </c>
      <c r="AF7" s="21" t="s">
        <v>96</v>
      </c>
      <c r="AG7" s="22" t="s">
        <v>102</v>
      </c>
      <c r="AH7" s="19" t="s">
        <v>96</v>
      </c>
      <c r="AI7" s="20" t="s">
        <v>102</v>
      </c>
      <c r="AJ7" s="21" t="s">
        <v>96</v>
      </c>
      <c r="AK7" s="22" t="s">
        <v>102</v>
      </c>
      <c r="AL7" s="19" t="s">
        <v>96</v>
      </c>
      <c r="AM7" s="22" t="s">
        <v>102</v>
      </c>
      <c r="AN7" s="19" t="s">
        <v>96</v>
      </c>
      <c r="AO7" s="22" t="s">
        <v>102</v>
      </c>
      <c r="AP7" s="19" t="s">
        <v>96</v>
      </c>
      <c r="AQ7" s="22" t="s">
        <v>102</v>
      </c>
      <c r="AR7" s="19" t="s">
        <v>96</v>
      </c>
      <c r="AS7" s="22" t="s">
        <v>102</v>
      </c>
      <c r="AT7" s="71" t="s">
        <v>96</v>
      </c>
      <c r="AU7" s="72" t="s">
        <v>102</v>
      </c>
      <c r="AV7" s="71" t="s">
        <v>96</v>
      </c>
      <c r="AW7" s="72" t="s">
        <v>102</v>
      </c>
    </row>
    <row r="8" spans="1:65">
      <c r="A8" s="23" t="s">
        <v>97</v>
      </c>
      <c r="B8" s="5">
        <v>8212</v>
      </c>
      <c r="C8" s="5">
        <v>1099.7</v>
      </c>
      <c r="D8" s="4">
        <v>7525</v>
      </c>
      <c r="E8" s="3">
        <v>992</v>
      </c>
      <c r="F8" s="5">
        <v>6242</v>
      </c>
      <c r="G8" s="5">
        <v>809</v>
      </c>
      <c r="H8" s="4">
        <v>5827</v>
      </c>
      <c r="I8" s="3">
        <v>745.02099999999996</v>
      </c>
      <c r="J8" s="5">
        <v>5512</v>
      </c>
      <c r="K8" s="5">
        <v>711.3</v>
      </c>
      <c r="L8" s="4">
        <v>4964</v>
      </c>
      <c r="M8" s="3">
        <v>634.46400000000006</v>
      </c>
      <c r="N8" s="5">
        <v>4566</v>
      </c>
      <c r="O8" s="5">
        <v>575</v>
      </c>
      <c r="P8" s="4">
        <v>4561</v>
      </c>
      <c r="Q8" s="3">
        <v>568</v>
      </c>
      <c r="R8" s="5">
        <v>4665</v>
      </c>
      <c r="S8" s="5">
        <v>586</v>
      </c>
      <c r="T8" s="4">
        <v>5056</v>
      </c>
      <c r="U8" s="3">
        <v>638</v>
      </c>
      <c r="V8" s="5">
        <v>5376</v>
      </c>
      <c r="W8" s="5">
        <v>682</v>
      </c>
      <c r="X8" s="4">
        <v>6260</v>
      </c>
      <c r="Y8" s="3">
        <v>800</v>
      </c>
      <c r="Z8" s="5">
        <v>7110</v>
      </c>
      <c r="AA8" s="5">
        <v>913</v>
      </c>
      <c r="AB8" s="4">
        <v>7032</v>
      </c>
      <c r="AC8" s="3">
        <v>890</v>
      </c>
      <c r="AD8" s="5">
        <v>7106</v>
      </c>
      <c r="AE8" s="5">
        <v>897</v>
      </c>
      <c r="AF8" s="4">
        <v>7265</v>
      </c>
      <c r="AG8" s="3">
        <v>910</v>
      </c>
      <c r="AH8" s="7">
        <v>6834</v>
      </c>
      <c r="AI8" s="7">
        <v>851</v>
      </c>
      <c r="AJ8" s="4">
        <v>6605</v>
      </c>
      <c r="AK8" s="3">
        <v>825</v>
      </c>
      <c r="AL8" s="5">
        <v>6018</v>
      </c>
      <c r="AM8" s="3">
        <v>741</v>
      </c>
      <c r="AN8" s="5">
        <v>5252</v>
      </c>
      <c r="AO8" s="3">
        <v>647</v>
      </c>
      <c r="AP8" s="5">
        <v>5335</v>
      </c>
      <c r="AQ8" s="3">
        <v>669</v>
      </c>
      <c r="AR8" s="5">
        <v>5257</v>
      </c>
      <c r="AS8" s="3">
        <v>660</v>
      </c>
      <c r="AT8" s="127">
        <v>5391</v>
      </c>
      <c r="AU8" s="128">
        <v>674</v>
      </c>
      <c r="AV8" s="127">
        <v>5335</v>
      </c>
      <c r="AW8" s="128">
        <v>657</v>
      </c>
    </row>
    <row r="9" spans="1:65">
      <c r="A9" s="23" t="s">
        <v>98</v>
      </c>
      <c r="B9" s="8">
        <v>4718</v>
      </c>
      <c r="C9" s="8">
        <v>38279.4</v>
      </c>
      <c r="D9" s="10">
        <v>4505</v>
      </c>
      <c r="E9" s="6">
        <v>35993</v>
      </c>
      <c r="F9" s="8">
        <v>3463</v>
      </c>
      <c r="G9" s="8">
        <v>23732</v>
      </c>
      <c r="H9" s="10">
        <v>3394</v>
      </c>
      <c r="I9" s="6">
        <v>20687.009999999998</v>
      </c>
      <c r="J9" s="8">
        <v>3162</v>
      </c>
      <c r="K9" s="8">
        <v>18152.419999999998</v>
      </c>
      <c r="L9" s="10">
        <v>2899</v>
      </c>
      <c r="M9" s="6">
        <v>18556.062999999998</v>
      </c>
      <c r="N9" s="8">
        <v>2855</v>
      </c>
      <c r="O9" s="8">
        <v>21123</v>
      </c>
      <c r="P9" s="10">
        <v>2917</v>
      </c>
      <c r="Q9" s="6">
        <v>20896</v>
      </c>
      <c r="R9" s="8">
        <v>3066</v>
      </c>
      <c r="S9" s="8">
        <v>22215</v>
      </c>
      <c r="T9" s="10">
        <v>3966</v>
      </c>
      <c r="U9" s="6">
        <v>30822</v>
      </c>
      <c r="V9" s="8">
        <v>4766</v>
      </c>
      <c r="W9" s="8">
        <v>40031</v>
      </c>
      <c r="X9" s="10">
        <v>5427</v>
      </c>
      <c r="Y9" s="6">
        <v>51790</v>
      </c>
      <c r="Z9" s="8">
        <v>4959</v>
      </c>
      <c r="AA9" s="8">
        <v>42367</v>
      </c>
      <c r="AB9" s="10">
        <v>5297</v>
      </c>
      <c r="AC9" s="6">
        <v>44123</v>
      </c>
      <c r="AD9" s="8">
        <v>6050</v>
      </c>
      <c r="AE9" s="9">
        <v>52205</v>
      </c>
      <c r="AF9" s="10">
        <v>6969</v>
      </c>
      <c r="AG9" s="6">
        <v>60396</v>
      </c>
      <c r="AH9" s="9">
        <v>6503</v>
      </c>
      <c r="AI9" s="9">
        <v>52895</v>
      </c>
      <c r="AJ9" s="10">
        <v>5723</v>
      </c>
      <c r="AK9" s="6">
        <v>45059</v>
      </c>
      <c r="AL9" s="8">
        <v>4983</v>
      </c>
      <c r="AM9" s="6">
        <v>37419</v>
      </c>
      <c r="AN9" s="8">
        <v>4529</v>
      </c>
      <c r="AO9" s="6">
        <v>31387</v>
      </c>
      <c r="AP9" s="8">
        <v>5020</v>
      </c>
      <c r="AQ9" s="6">
        <v>33862</v>
      </c>
      <c r="AR9" s="8">
        <v>5474</v>
      </c>
      <c r="AS9" s="6">
        <v>35790</v>
      </c>
      <c r="AT9" s="129">
        <v>5855</v>
      </c>
      <c r="AU9" s="126">
        <v>38373</v>
      </c>
      <c r="AV9" s="129">
        <v>5921</v>
      </c>
      <c r="AW9" s="126">
        <v>40466</v>
      </c>
    </row>
    <row r="10" spans="1:65">
      <c r="A10" s="23" t="s">
        <v>99</v>
      </c>
      <c r="B10" s="5">
        <v>5180</v>
      </c>
      <c r="C10" s="5">
        <v>2047.3</v>
      </c>
      <c r="D10" s="4">
        <v>6690</v>
      </c>
      <c r="E10" s="3">
        <v>2031</v>
      </c>
      <c r="F10" s="11">
        <v>7555</v>
      </c>
      <c r="G10" s="5">
        <v>2263</v>
      </c>
      <c r="H10" s="4">
        <v>4865</v>
      </c>
      <c r="I10" s="3">
        <v>1829</v>
      </c>
      <c r="J10" s="5">
        <v>4841</v>
      </c>
      <c r="K10" s="5">
        <v>1803.2329999999999</v>
      </c>
      <c r="L10" s="4">
        <v>4820</v>
      </c>
      <c r="M10" s="3">
        <v>1773.787</v>
      </c>
      <c r="N10" s="5">
        <v>4770</v>
      </c>
      <c r="O10" s="5">
        <v>1762</v>
      </c>
      <c r="P10" s="4">
        <v>4713</v>
      </c>
      <c r="Q10" s="3">
        <v>1716</v>
      </c>
      <c r="R10" s="5">
        <v>5172</v>
      </c>
      <c r="S10" s="5">
        <v>1805</v>
      </c>
      <c r="T10" s="4">
        <v>5118</v>
      </c>
      <c r="U10" s="3">
        <v>1806</v>
      </c>
      <c r="V10" s="5">
        <v>5090</v>
      </c>
      <c r="W10" s="5">
        <v>1824</v>
      </c>
      <c r="X10" s="4">
        <v>5475</v>
      </c>
      <c r="Y10" s="3">
        <v>2036</v>
      </c>
      <c r="Z10" s="5">
        <v>5618</v>
      </c>
      <c r="AA10" s="5">
        <v>2065</v>
      </c>
      <c r="AB10" s="4">
        <v>5764</v>
      </c>
      <c r="AC10" s="3">
        <v>2125</v>
      </c>
      <c r="AD10" s="5">
        <v>5845</v>
      </c>
      <c r="AE10" s="5">
        <v>2233</v>
      </c>
      <c r="AF10" s="4">
        <v>5897</v>
      </c>
      <c r="AG10" s="3">
        <v>2285</v>
      </c>
      <c r="AH10" s="7">
        <v>6195</v>
      </c>
      <c r="AI10" s="7">
        <v>2451</v>
      </c>
      <c r="AJ10" s="4">
        <v>6020</v>
      </c>
      <c r="AK10" s="3">
        <v>2400</v>
      </c>
      <c r="AL10" s="5">
        <v>5859</v>
      </c>
      <c r="AM10" s="3">
        <v>2377</v>
      </c>
      <c r="AN10" s="5">
        <v>5873</v>
      </c>
      <c r="AO10" s="3">
        <v>2394</v>
      </c>
      <c r="AP10" s="5">
        <v>5827</v>
      </c>
      <c r="AQ10" s="3">
        <v>2412</v>
      </c>
      <c r="AR10" s="5">
        <v>5840</v>
      </c>
      <c r="AS10" s="3">
        <v>2466</v>
      </c>
      <c r="AT10" s="127">
        <v>5862</v>
      </c>
      <c r="AU10" s="125">
        <v>2521</v>
      </c>
      <c r="AV10" s="127">
        <v>5881</v>
      </c>
      <c r="AW10" s="125">
        <v>2542</v>
      </c>
    </row>
    <row r="11" spans="1:65">
      <c r="A11" s="23" t="s">
        <v>68</v>
      </c>
      <c r="B11" s="8">
        <v>1537</v>
      </c>
      <c r="C11" s="8">
        <v>88.5</v>
      </c>
      <c r="D11" s="10">
        <v>1584</v>
      </c>
      <c r="E11" s="6">
        <v>205</v>
      </c>
      <c r="F11" s="8"/>
      <c r="G11" s="8"/>
      <c r="H11" s="10">
        <v>2001</v>
      </c>
      <c r="I11" s="6">
        <v>468.43</v>
      </c>
      <c r="J11" s="8">
        <v>3625</v>
      </c>
      <c r="K11" s="8">
        <v>2839.866</v>
      </c>
      <c r="L11" s="10">
        <v>3618</v>
      </c>
      <c r="M11" s="6">
        <v>3002.38</v>
      </c>
      <c r="N11" s="8">
        <v>3629</v>
      </c>
      <c r="O11" s="8">
        <v>3299</v>
      </c>
      <c r="P11" s="10">
        <v>3590</v>
      </c>
      <c r="Q11" s="6">
        <v>3115</v>
      </c>
      <c r="R11" s="8">
        <v>3258</v>
      </c>
      <c r="S11" s="8">
        <v>2982</v>
      </c>
      <c r="T11" s="10">
        <v>3432</v>
      </c>
      <c r="U11" s="6">
        <v>3037</v>
      </c>
      <c r="V11" s="8">
        <v>3629</v>
      </c>
      <c r="W11" s="8">
        <v>3248</v>
      </c>
      <c r="X11" s="10">
        <v>3678</v>
      </c>
      <c r="Y11" s="6">
        <v>4119</v>
      </c>
      <c r="Z11" s="8">
        <v>2512</v>
      </c>
      <c r="AA11" s="8">
        <v>3477</v>
      </c>
      <c r="AB11" s="10">
        <v>2884</v>
      </c>
      <c r="AC11" s="6">
        <v>4541</v>
      </c>
      <c r="AD11" s="8">
        <v>2995</v>
      </c>
      <c r="AE11" s="8">
        <v>4926</v>
      </c>
      <c r="AF11" s="10">
        <v>3157</v>
      </c>
      <c r="AG11" s="6">
        <v>5323</v>
      </c>
      <c r="AH11" s="9">
        <v>3377</v>
      </c>
      <c r="AI11" s="9">
        <v>5486</v>
      </c>
      <c r="AJ11" s="10">
        <v>3507</v>
      </c>
      <c r="AK11" s="6">
        <v>5857</v>
      </c>
      <c r="AL11" s="8">
        <v>3598</v>
      </c>
      <c r="AM11" s="6">
        <v>6045</v>
      </c>
      <c r="AN11" s="8">
        <v>3436</v>
      </c>
      <c r="AO11" s="6">
        <v>3154</v>
      </c>
      <c r="AP11" s="8">
        <v>3817</v>
      </c>
      <c r="AQ11" s="6">
        <v>5541</v>
      </c>
      <c r="AR11" s="8">
        <v>3887</v>
      </c>
      <c r="AS11" s="6">
        <v>5307</v>
      </c>
      <c r="AT11" s="129">
        <v>4055</v>
      </c>
      <c r="AU11" s="126">
        <v>5600</v>
      </c>
      <c r="AV11" s="129">
        <v>4251</v>
      </c>
      <c r="AW11" s="126">
        <v>5651</v>
      </c>
    </row>
    <row r="12" spans="1:65" ht="15.75" thickBot="1">
      <c r="A12" s="23" t="s">
        <v>100</v>
      </c>
      <c r="B12" s="5">
        <v>310</v>
      </c>
      <c r="C12" s="5">
        <v>34.1</v>
      </c>
      <c r="D12" s="4">
        <v>309</v>
      </c>
      <c r="E12" s="3">
        <v>34</v>
      </c>
      <c r="F12" s="5">
        <v>307</v>
      </c>
      <c r="G12" s="5">
        <v>34</v>
      </c>
      <c r="H12" s="4">
        <v>194</v>
      </c>
      <c r="I12" s="3">
        <v>21.79</v>
      </c>
      <c r="J12" s="5">
        <v>186</v>
      </c>
      <c r="K12" s="5">
        <v>21</v>
      </c>
      <c r="L12" s="4">
        <v>186</v>
      </c>
      <c r="M12" s="3">
        <v>21.568999999999999</v>
      </c>
      <c r="N12" s="5">
        <v>186</v>
      </c>
      <c r="O12" s="5">
        <v>22</v>
      </c>
      <c r="P12" s="4">
        <v>186</v>
      </c>
      <c r="Q12" s="3">
        <v>22</v>
      </c>
      <c r="R12" s="5">
        <v>186</v>
      </c>
      <c r="S12" s="5">
        <v>22</v>
      </c>
      <c r="T12" s="4">
        <v>186</v>
      </c>
      <c r="U12" s="3">
        <v>21</v>
      </c>
      <c r="V12" s="5">
        <v>186</v>
      </c>
      <c r="W12" s="5">
        <v>21</v>
      </c>
      <c r="X12" s="4">
        <v>186</v>
      </c>
      <c r="Y12" s="3">
        <v>21</v>
      </c>
      <c r="Z12" s="5">
        <v>186</v>
      </c>
      <c r="AA12" s="5">
        <v>21</v>
      </c>
      <c r="AB12" s="4">
        <v>186</v>
      </c>
      <c r="AC12" s="3">
        <v>21</v>
      </c>
      <c r="AD12" s="5">
        <v>186</v>
      </c>
      <c r="AE12" s="5">
        <v>21</v>
      </c>
      <c r="AF12" s="4">
        <v>186</v>
      </c>
      <c r="AG12" s="3">
        <v>21</v>
      </c>
      <c r="AH12" s="7">
        <v>186</v>
      </c>
      <c r="AI12" s="7">
        <v>21</v>
      </c>
      <c r="AJ12" s="4">
        <v>186</v>
      </c>
      <c r="AK12" s="3">
        <v>21</v>
      </c>
      <c r="AL12" s="5">
        <v>189</v>
      </c>
      <c r="AM12" s="3">
        <v>21</v>
      </c>
      <c r="AN12" s="5">
        <v>186</v>
      </c>
      <c r="AO12" s="3">
        <v>21</v>
      </c>
      <c r="AP12" s="5">
        <v>186</v>
      </c>
      <c r="AQ12" s="3">
        <v>21</v>
      </c>
      <c r="AR12" s="5">
        <v>186</v>
      </c>
      <c r="AS12" s="3">
        <v>21</v>
      </c>
      <c r="AT12" s="130">
        <v>185</v>
      </c>
      <c r="AU12" s="128">
        <v>21</v>
      </c>
      <c r="AV12" s="130">
        <v>186</v>
      </c>
      <c r="AW12" s="128">
        <v>21</v>
      </c>
    </row>
    <row r="13" spans="1:65" ht="15.75" thickBot="1">
      <c r="A13" s="12" t="s">
        <v>183</v>
      </c>
      <c r="B13" s="99">
        <f>SUM(B8:B12)</f>
        <v>19957</v>
      </c>
      <c r="C13" s="99">
        <f>SUM(C8:C12)</f>
        <v>41549</v>
      </c>
      <c r="D13" s="100">
        <f>SUM(D8:D12)</f>
        <v>20613</v>
      </c>
      <c r="E13" s="101">
        <f>SUM(E8:E12)</f>
        <v>39255</v>
      </c>
      <c r="F13" s="99">
        <f>SUM(F8:F12)+7555</f>
        <v>25122</v>
      </c>
      <c r="G13" s="99">
        <f t="shared" ref="G13:AK13" si="33">SUM(G8:G12)</f>
        <v>26838</v>
      </c>
      <c r="H13" s="100">
        <f t="shared" si="33"/>
        <v>16281</v>
      </c>
      <c r="I13" s="101">
        <f t="shared" si="33"/>
        <v>23751.251</v>
      </c>
      <c r="J13" s="99">
        <f t="shared" si="33"/>
        <v>17326</v>
      </c>
      <c r="K13" s="99">
        <f t="shared" si="33"/>
        <v>23527.818999999996</v>
      </c>
      <c r="L13" s="100">
        <f t="shared" si="33"/>
        <v>16487</v>
      </c>
      <c r="M13" s="101">
        <f t="shared" si="33"/>
        <v>23988.262999999999</v>
      </c>
      <c r="N13" s="99">
        <f t="shared" si="33"/>
        <v>16006</v>
      </c>
      <c r="O13" s="99">
        <f t="shared" si="33"/>
        <v>26781</v>
      </c>
      <c r="P13" s="100">
        <f t="shared" si="33"/>
        <v>15967</v>
      </c>
      <c r="Q13" s="101">
        <f t="shared" si="33"/>
        <v>26317</v>
      </c>
      <c r="R13" s="99">
        <f t="shared" si="33"/>
        <v>16347</v>
      </c>
      <c r="S13" s="99">
        <f t="shared" si="33"/>
        <v>27610</v>
      </c>
      <c r="T13" s="100">
        <f t="shared" si="33"/>
        <v>17758</v>
      </c>
      <c r="U13" s="101">
        <f t="shared" si="33"/>
        <v>36324</v>
      </c>
      <c r="V13" s="99">
        <f t="shared" si="33"/>
        <v>19047</v>
      </c>
      <c r="W13" s="99">
        <f t="shared" si="33"/>
        <v>45806</v>
      </c>
      <c r="X13" s="100">
        <f t="shared" si="33"/>
        <v>21026</v>
      </c>
      <c r="Y13" s="101">
        <f t="shared" si="33"/>
        <v>58766</v>
      </c>
      <c r="Z13" s="99">
        <f t="shared" si="33"/>
        <v>20385</v>
      </c>
      <c r="AA13" s="99">
        <f t="shared" si="33"/>
        <v>48843</v>
      </c>
      <c r="AB13" s="100">
        <f t="shared" si="33"/>
        <v>21163</v>
      </c>
      <c r="AC13" s="101">
        <f t="shared" si="33"/>
        <v>51700</v>
      </c>
      <c r="AD13" s="99">
        <f t="shared" si="33"/>
        <v>22182</v>
      </c>
      <c r="AE13" s="99">
        <f t="shared" si="33"/>
        <v>60282</v>
      </c>
      <c r="AF13" s="100">
        <f t="shared" si="33"/>
        <v>23474</v>
      </c>
      <c r="AG13" s="101">
        <f t="shared" si="33"/>
        <v>68935</v>
      </c>
      <c r="AH13" s="99">
        <f t="shared" si="33"/>
        <v>23095</v>
      </c>
      <c r="AI13" s="99">
        <f t="shared" si="33"/>
        <v>61704</v>
      </c>
      <c r="AJ13" s="100">
        <f t="shared" si="33"/>
        <v>22041</v>
      </c>
      <c r="AK13" s="101">
        <f t="shared" si="33"/>
        <v>54162</v>
      </c>
      <c r="AL13" s="99">
        <v>20647</v>
      </c>
      <c r="AM13" s="101">
        <v>46603</v>
      </c>
      <c r="AN13" s="99">
        <v>19276</v>
      </c>
      <c r="AO13" s="101">
        <v>37603</v>
      </c>
      <c r="AP13" s="99">
        <v>20185</v>
      </c>
      <c r="AQ13" s="101">
        <v>42505</v>
      </c>
      <c r="AR13" s="99">
        <v>20644</v>
      </c>
      <c r="AS13" s="101">
        <v>44244</v>
      </c>
      <c r="AT13" s="99">
        <v>21348</v>
      </c>
      <c r="AU13" s="101">
        <v>47189</v>
      </c>
      <c r="AV13" s="99">
        <v>21574</v>
      </c>
      <c r="AW13" s="101">
        <v>49337</v>
      </c>
    </row>
    <row r="14" spans="1:65">
      <c r="AL14" s="26"/>
      <c r="AM14" s="26"/>
      <c r="AN14" s="26"/>
      <c r="AO14" s="26"/>
    </row>
    <row r="15" spans="1:65" ht="15.75" thickBot="1">
      <c r="A15" s="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row>
    <row r="16" spans="1:65" ht="15.75" thickBot="1">
      <c r="A16" s="28"/>
      <c r="B16" s="25"/>
      <c r="C16" s="25"/>
      <c r="D16" s="25"/>
      <c r="E16" s="25"/>
      <c r="F16" s="25"/>
      <c r="G16" s="25"/>
      <c r="H16" s="25"/>
      <c r="I16" s="25"/>
      <c r="J16" s="25"/>
      <c r="K16" s="25"/>
      <c r="T16" s="324" t="s">
        <v>129</v>
      </c>
      <c r="U16" s="324"/>
      <c r="V16" s="324"/>
      <c r="W16" s="324"/>
      <c r="X16" s="324"/>
      <c r="Y16" s="324"/>
      <c r="Z16" s="324"/>
      <c r="AA16" s="324"/>
      <c r="AB16" s="324"/>
      <c r="AC16" s="324"/>
      <c r="AD16" s="324"/>
      <c r="AE16" s="324"/>
      <c r="AH16" s="315" t="str">
        <f>AO38</f>
        <v>Total Mining Tenements</v>
      </c>
      <c r="AI16" s="316"/>
      <c r="AJ16" s="317"/>
    </row>
    <row r="17" spans="20:47">
      <c r="T17" s="13"/>
      <c r="U17" s="40"/>
      <c r="V17" s="40"/>
      <c r="W17" s="40"/>
      <c r="X17" s="311">
        <v>2016</v>
      </c>
      <c r="Y17" s="313"/>
      <c r="Z17" s="312">
        <v>2017</v>
      </c>
      <c r="AA17" s="313"/>
      <c r="AB17" s="325">
        <v>2018</v>
      </c>
      <c r="AC17" s="326"/>
      <c r="AD17" s="325">
        <v>2019</v>
      </c>
      <c r="AE17" s="326"/>
      <c r="AH17" s="298" t="s">
        <v>124</v>
      </c>
      <c r="AI17" s="299" t="s">
        <v>96</v>
      </c>
      <c r="AJ17" s="300" t="s">
        <v>125</v>
      </c>
    </row>
    <row r="18" spans="20:47">
      <c r="T18" s="14"/>
      <c r="U18" s="41"/>
      <c r="V18" s="41"/>
      <c r="W18" s="41"/>
      <c r="X18" s="15" t="s">
        <v>96</v>
      </c>
      <c r="Y18" s="16" t="s">
        <v>102</v>
      </c>
      <c r="Z18" s="17" t="s">
        <v>96</v>
      </c>
      <c r="AA18" s="18" t="s">
        <v>102</v>
      </c>
      <c r="AB18" s="87" t="s">
        <v>96</v>
      </c>
      <c r="AC18" s="88" t="s">
        <v>102</v>
      </c>
      <c r="AD18" s="87" t="s">
        <v>96</v>
      </c>
      <c r="AE18" s="88" t="s">
        <v>233</v>
      </c>
      <c r="AH18" s="131" t="str">
        <f>CONCATENATE(LARGE($B$2:$BM$2,20),"-",RIGHT(VALUE(LARGE($B$2:$BM$2,20)+1),2))</f>
        <v>2000-01</v>
      </c>
      <c r="AI18" s="292">
        <f ca="1">INDIRECT(CONCATENATE("R1C",MATCH(AH18,$B$6:$BM$6,0)+1),FALSE)</f>
        <v>17326</v>
      </c>
      <c r="AJ18" s="293">
        <f ca="1">INDIRECT(CONCATENATE("R1C",MATCH(AH18,$B$6:$BM$6,0)+2),FALSE)</f>
        <v>23527.818999999996</v>
      </c>
    </row>
    <row r="19" spans="20:47">
      <c r="T19" s="104" t="s">
        <v>97</v>
      </c>
      <c r="U19" s="105"/>
      <c r="V19" s="105"/>
      <c r="W19" s="133"/>
      <c r="X19" s="5">
        <v>4887</v>
      </c>
      <c r="Y19" s="5">
        <v>599</v>
      </c>
      <c r="Z19" s="4">
        <v>5403</v>
      </c>
      <c r="AA19" s="3">
        <v>684</v>
      </c>
      <c r="AB19" s="69">
        <v>5355</v>
      </c>
      <c r="AC19" s="73">
        <v>672</v>
      </c>
      <c r="AD19" s="69">
        <v>5290</v>
      </c>
      <c r="AE19" s="73">
        <v>654</v>
      </c>
      <c r="AH19" s="131" t="str">
        <f>CONCATENATE(LARGE($B$2:$BM$2,19),"-",RIGHT(VALUE(LARGE($B$2:$BM$2,19)+1),2))</f>
        <v>2001-02</v>
      </c>
      <c r="AI19" s="294">
        <f t="shared" ref="AI19:AI37" ca="1" si="34">INDIRECT(CONCATENATE("R1C",MATCH(AH19,$B$6:$BM$6,0)+1),FALSE)</f>
        <v>16487</v>
      </c>
      <c r="AJ19" s="295">
        <f t="shared" ref="AJ19:AJ37" ca="1" si="35">INDIRECT(CONCATENATE("R1C",MATCH(AH19,$B$6:$BM$6,0)+2),FALSE)</f>
        <v>23988.262999999999</v>
      </c>
    </row>
    <row r="20" spans="20:47">
      <c r="T20" s="104" t="s">
        <v>98</v>
      </c>
      <c r="U20" s="105"/>
      <c r="V20" s="105"/>
      <c r="W20" s="133"/>
      <c r="X20" s="8">
        <v>4755</v>
      </c>
      <c r="Y20" s="8">
        <v>32673</v>
      </c>
      <c r="Z20" s="10">
        <v>5227</v>
      </c>
      <c r="AA20" s="6">
        <v>33764</v>
      </c>
      <c r="AB20" s="70">
        <v>5684</v>
      </c>
      <c r="AC20" s="74">
        <v>37783</v>
      </c>
      <c r="AD20" s="70">
        <v>5868</v>
      </c>
      <c r="AE20" s="74">
        <v>40415</v>
      </c>
      <c r="AH20" s="131" t="str">
        <f>CONCATENATE(LARGE($B$2:$BM$2,18),"-",RIGHT(VALUE(LARGE($B$2:$BM$2,18)+1),2))</f>
        <v>2002-03</v>
      </c>
      <c r="AI20" s="292">
        <f t="shared" ca="1" si="34"/>
        <v>16006</v>
      </c>
      <c r="AJ20" s="293">
        <f t="shared" ca="1" si="35"/>
        <v>26781</v>
      </c>
    </row>
    <row r="21" spans="20:47">
      <c r="T21" s="104" t="s">
        <v>99</v>
      </c>
      <c r="U21" s="105"/>
      <c r="V21" s="105"/>
      <c r="W21" s="133"/>
      <c r="X21" s="5">
        <v>5867</v>
      </c>
      <c r="Y21" s="5">
        <v>2407</v>
      </c>
      <c r="Z21" s="4">
        <v>5835</v>
      </c>
      <c r="AA21" s="3">
        <v>2420</v>
      </c>
      <c r="AB21" s="69">
        <v>5849</v>
      </c>
      <c r="AC21" s="73">
        <v>2511</v>
      </c>
      <c r="AD21" s="69">
        <v>5873</v>
      </c>
      <c r="AE21" s="73">
        <v>2532</v>
      </c>
      <c r="AH21" s="131" t="str">
        <f>CONCATENATE(LARGE($B$2:$BM$2,17),"-",RIGHT(VALUE(LARGE($B$2:$BM$2,17)+1),2))</f>
        <v>2003-04</v>
      </c>
      <c r="AI21" s="294">
        <f t="shared" ca="1" si="34"/>
        <v>15967</v>
      </c>
      <c r="AJ21" s="295">
        <f t="shared" ca="1" si="35"/>
        <v>26317</v>
      </c>
    </row>
    <row r="22" spans="20:47">
      <c r="T22" s="104" t="s">
        <v>68</v>
      </c>
      <c r="U22" s="105"/>
      <c r="V22" s="105"/>
      <c r="W22" s="133"/>
      <c r="X22" s="8">
        <v>3477</v>
      </c>
      <c r="Y22" s="8">
        <v>2975</v>
      </c>
      <c r="Z22" s="10">
        <v>3834</v>
      </c>
      <c r="AA22" s="6">
        <v>5586</v>
      </c>
      <c r="AB22" s="70">
        <v>3966</v>
      </c>
      <c r="AC22" s="74">
        <v>5391</v>
      </c>
      <c r="AD22" s="70">
        <v>4183</v>
      </c>
      <c r="AE22" s="74">
        <v>5589</v>
      </c>
      <c r="AH22" s="131" t="str">
        <f>CONCATENATE(LARGE($B$2:$BM$2,16),"-",RIGHT(VALUE(LARGE($B$2:$BM$2,16)+1),2))</f>
        <v>2004-05</v>
      </c>
      <c r="AI22" s="292">
        <f t="shared" ca="1" si="34"/>
        <v>16347</v>
      </c>
      <c r="AJ22" s="293">
        <f t="shared" ca="1" si="35"/>
        <v>27610</v>
      </c>
    </row>
    <row r="23" spans="20:47">
      <c r="T23" s="104" t="s">
        <v>100</v>
      </c>
      <c r="U23" s="105"/>
      <c r="V23" s="105"/>
      <c r="W23" s="133"/>
      <c r="X23" s="5">
        <v>186</v>
      </c>
      <c r="Y23" s="5">
        <v>21</v>
      </c>
      <c r="Z23" s="4">
        <v>186</v>
      </c>
      <c r="AA23" s="3">
        <v>21</v>
      </c>
      <c r="AB23" s="69">
        <v>186</v>
      </c>
      <c r="AC23" s="73">
        <v>21</v>
      </c>
      <c r="AD23" s="69">
        <v>185</v>
      </c>
      <c r="AE23" s="73">
        <v>21</v>
      </c>
      <c r="AH23" s="131" t="str">
        <f>CONCATENATE(LARGE($B$2:$BM$2,15),"-",RIGHT(VALUE(LARGE($B$2:$BM$2,15)+1),2))</f>
        <v>2005-06</v>
      </c>
      <c r="AI23" s="294">
        <f t="shared" ca="1" si="34"/>
        <v>17758</v>
      </c>
      <c r="AJ23" s="295">
        <f t="shared" ca="1" si="35"/>
        <v>36324</v>
      </c>
    </row>
    <row r="24" spans="20:47" ht="15.75" thickBot="1">
      <c r="T24" s="102" t="s">
        <v>183</v>
      </c>
      <c r="U24" s="103"/>
      <c r="V24" s="103"/>
      <c r="W24" s="103"/>
      <c r="X24" s="108">
        <v>19172</v>
      </c>
      <c r="Y24" s="108">
        <v>38675</v>
      </c>
      <c r="Z24" s="109">
        <v>20485</v>
      </c>
      <c r="AA24" s="107">
        <v>42475</v>
      </c>
      <c r="AB24" s="109">
        <f>SUM(AB19:AB23)</f>
        <v>21040</v>
      </c>
      <c r="AC24" s="107">
        <f>SUM(AC19:AC23)</f>
        <v>46378</v>
      </c>
      <c r="AD24" s="109">
        <f t="shared" ref="AD24:AE24" si="36">SUM(AD19:AD23)</f>
        <v>21399</v>
      </c>
      <c r="AE24" s="107">
        <f t="shared" si="36"/>
        <v>49211</v>
      </c>
      <c r="AH24" s="131" t="str">
        <f>CONCATENATE(LARGE($B$2:$BM$2,14),"-",RIGHT(VALUE(LARGE($B$2:$BM$2,14)+1),2))</f>
        <v>2006-07</v>
      </c>
      <c r="AI24" s="292">
        <f t="shared" ca="1" si="34"/>
        <v>19047</v>
      </c>
      <c r="AJ24" s="293">
        <f t="shared" ca="1" si="35"/>
        <v>45806</v>
      </c>
    </row>
    <row r="25" spans="20:47">
      <c r="AH25" s="131" t="str">
        <f>CONCATENATE(LARGE($B$2:$BM$2,13),"-",RIGHT(VALUE(LARGE($B$2:$BM$2,13)+1),2))</f>
        <v>2007-08</v>
      </c>
      <c r="AI25" s="294">
        <f t="shared" ca="1" si="34"/>
        <v>21026</v>
      </c>
      <c r="AJ25" s="295">
        <f t="shared" ca="1" si="35"/>
        <v>58766</v>
      </c>
    </row>
    <row r="26" spans="20:47">
      <c r="AH26" s="131" t="str">
        <f>CONCATENATE(LARGE($B$2:$BM$2,12),"-",RIGHT(VALUE(LARGE($B$2:$BM$2,12)+1),2))</f>
        <v>2008-09</v>
      </c>
      <c r="AI26" s="292">
        <f t="shared" ca="1" si="34"/>
        <v>20385</v>
      </c>
      <c r="AJ26" s="293">
        <f t="shared" ca="1" si="35"/>
        <v>48843</v>
      </c>
    </row>
    <row r="27" spans="20:47">
      <c r="AH27" s="131" t="str">
        <f>CONCATENATE(LARGE($B$2:$BM$2,11),"-",RIGHT(VALUE(LARGE($B$2:$BM$2,11)+1),2))</f>
        <v>2009-10</v>
      </c>
      <c r="AI27" s="294">
        <f t="shared" ca="1" si="34"/>
        <v>21163</v>
      </c>
      <c r="AJ27" s="295">
        <f t="shared" ca="1" si="35"/>
        <v>51700</v>
      </c>
      <c r="AM27" s="38"/>
      <c r="AN27" s="38"/>
      <c r="AO27" s="38"/>
      <c r="AP27" s="38"/>
      <c r="AQ27" s="38"/>
      <c r="AR27" s="38"/>
      <c r="AS27" s="38"/>
      <c r="AT27" s="38"/>
      <c r="AU27" s="38"/>
    </row>
    <row r="28" spans="20:47">
      <c r="AH28" s="131" t="str">
        <f>CONCATENATE(LARGE($B$2:$BM$2,10),"-",RIGHT(VALUE(LARGE($B$2:$BM$2,10)+1),2))</f>
        <v>2010-11</v>
      </c>
      <c r="AI28" s="292">
        <f t="shared" ca="1" si="34"/>
        <v>22182</v>
      </c>
      <c r="AJ28" s="293">
        <f t="shared" ca="1" si="35"/>
        <v>60282</v>
      </c>
      <c r="AM28" s="38"/>
      <c r="AN28" s="38"/>
      <c r="AO28" s="38"/>
      <c r="AP28" s="38"/>
      <c r="AQ28" s="38"/>
      <c r="AR28" s="38"/>
      <c r="AS28" s="38"/>
      <c r="AT28" s="38"/>
      <c r="AU28" s="38"/>
    </row>
    <row r="29" spans="20:47">
      <c r="AH29" s="131" t="str">
        <f>CONCATENATE(LARGE($B$2:$BM$2,9),"-",RIGHT(VALUE(LARGE($B$2:$BM$2,9)+1),2))</f>
        <v>2011-12</v>
      </c>
      <c r="AI29" s="294">
        <f t="shared" ca="1" si="34"/>
        <v>23474</v>
      </c>
      <c r="AJ29" s="295">
        <f t="shared" ca="1" si="35"/>
        <v>68935</v>
      </c>
      <c r="AM29" s="38"/>
      <c r="AN29" s="38"/>
      <c r="AO29" s="38"/>
      <c r="AP29" s="38"/>
      <c r="AQ29" s="38"/>
      <c r="AR29" s="38"/>
      <c r="AS29" s="38"/>
      <c r="AT29" s="38"/>
      <c r="AU29" s="38"/>
    </row>
    <row r="30" spans="20:47">
      <c r="AH30" s="131" t="str">
        <f>CONCATENATE(LARGE($B$2:$BM$2,8),"-",RIGHT(VALUE(LARGE($B$2:$BM$2,8)+1),2))</f>
        <v>2012-13</v>
      </c>
      <c r="AI30" s="292">
        <f t="shared" ca="1" si="34"/>
        <v>23095</v>
      </c>
      <c r="AJ30" s="293">
        <f t="shared" ca="1" si="35"/>
        <v>61704</v>
      </c>
      <c r="AM30" s="38"/>
      <c r="AN30" s="38"/>
      <c r="AO30" s="38"/>
      <c r="AP30" s="38"/>
      <c r="AQ30" s="38"/>
      <c r="AR30" s="38"/>
      <c r="AS30" s="38"/>
      <c r="AT30" s="38"/>
      <c r="AU30" s="38"/>
    </row>
    <row r="31" spans="20:47">
      <c r="AH31" s="131" t="str">
        <f>CONCATENATE(LARGE($B$2:$BM$2,7),"-",RIGHT(VALUE(LARGE($B$2:$BM$2,7)+1),2))</f>
        <v>2013-14</v>
      </c>
      <c r="AI31" s="294">
        <f t="shared" ca="1" si="34"/>
        <v>22041</v>
      </c>
      <c r="AJ31" s="295">
        <f t="shared" ca="1" si="35"/>
        <v>54162</v>
      </c>
      <c r="AM31" s="38"/>
      <c r="AN31" s="38"/>
      <c r="AO31" s="38"/>
      <c r="AP31" s="38"/>
      <c r="AQ31" s="38"/>
      <c r="AR31" s="38"/>
      <c r="AS31" s="38"/>
      <c r="AT31" s="38"/>
      <c r="AU31" s="38"/>
    </row>
    <row r="32" spans="20:47">
      <c r="AH32" s="131" t="str">
        <f>CONCATENATE(LARGE($B$2:$BM$2,6),"-",RIGHT(VALUE(LARGE($B$2:$BM$2,6)+1),2))</f>
        <v>2014-15</v>
      </c>
      <c r="AI32" s="292">
        <f t="shared" ca="1" si="34"/>
        <v>20647</v>
      </c>
      <c r="AJ32" s="293">
        <f t="shared" ca="1" si="35"/>
        <v>46603</v>
      </c>
    </row>
    <row r="33" spans="34:45">
      <c r="AH33" s="131" t="str">
        <f>CONCATENATE(LARGE($B$2:$BM$2,5),"-",RIGHT(VALUE(LARGE($B$2:$BM$2,5)+1),2))</f>
        <v>2015-16</v>
      </c>
      <c r="AI33" s="294">
        <f t="shared" ca="1" si="34"/>
        <v>19276</v>
      </c>
      <c r="AJ33" s="295">
        <f t="shared" ca="1" si="35"/>
        <v>37603</v>
      </c>
    </row>
    <row r="34" spans="34:45">
      <c r="AH34" s="131" t="str">
        <f>CONCATENATE(LARGE($B$2:$BM$2,4),"-",RIGHT(VALUE(LARGE($B$2:$BM$2,4)+1),2))</f>
        <v>2016-17</v>
      </c>
      <c r="AI34" s="292">
        <f t="shared" ca="1" si="34"/>
        <v>20185</v>
      </c>
      <c r="AJ34" s="293">
        <f t="shared" ca="1" si="35"/>
        <v>42505</v>
      </c>
    </row>
    <row r="35" spans="34:45">
      <c r="AH35" s="131" t="str">
        <f>CONCATENATE(LARGE($B$2:$BM$2,3),"-",RIGHT(VALUE(LARGE($B$2:$BM$2,3)+1),2))</f>
        <v>2017-18</v>
      </c>
      <c r="AI35" s="294">
        <f t="shared" ca="1" si="34"/>
        <v>20644</v>
      </c>
      <c r="AJ35" s="295">
        <f t="shared" ca="1" si="35"/>
        <v>44244</v>
      </c>
    </row>
    <row r="36" spans="34:45" ht="15.75" thickBot="1">
      <c r="AH36" s="131" t="str">
        <f>CONCATENATE(LARGE($B$2:$BM$2,2),"-",RIGHT(VALUE(LARGE($B$2:$BM$2,2)+1),2))</f>
        <v>2018-19</v>
      </c>
      <c r="AI36" s="292">
        <f t="shared" ca="1" si="34"/>
        <v>21348</v>
      </c>
      <c r="AJ36" s="293">
        <f t="shared" ca="1" si="35"/>
        <v>47189</v>
      </c>
    </row>
    <row r="37" spans="34:45" ht="15.75" thickBot="1">
      <c r="AH37" s="132" t="str">
        <f>CONCATENATE(LARGE($B$2:$BM$2,1),"-",RIGHT(VALUE(LARGE($B$2:$BM$2,1)+1),2))</f>
        <v>2019-20</v>
      </c>
      <c r="AI37" s="296">
        <f t="shared" ca="1" si="34"/>
        <v>21574</v>
      </c>
      <c r="AJ37" s="297">
        <f t="shared" ca="1" si="35"/>
        <v>49337</v>
      </c>
      <c r="AO37" s="318" t="s">
        <v>122</v>
      </c>
      <c r="AP37" s="319"/>
      <c r="AQ37" s="319"/>
      <c r="AR37" s="319"/>
      <c r="AS37" s="320"/>
    </row>
    <row r="38" spans="34:45" ht="15.75" thickBot="1">
      <c r="AH38" s="291"/>
      <c r="AI38" s="290"/>
      <c r="AJ38" s="290"/>
      <c r="AO38" s="321" t="s">
        <v>183</v>
      </c>
      <c r="AP38" s="322"/>
      <c r="AQ38" s="322"/>
      <c r="AR38" s="322"/>
      <c r="AS38" s="323"/>
    </row>
    <row r="39" spans="34:45">
      <c r="AO39" s="314" t="s">
        <v>123</v>
      </c>
      <c r="AP39" s="314"/>
      <c r="AQ39" s="314"/>
      <c r="AR39" s="314"/>
      <c r="AS39" s="314"/>
    </row>
  </sheetData>
  <mergeCells count="33">
    <mergeCell ref="AV6:AW6"/>
    <mergeCell ref="AT6:AU6"/>
    <mergeCell ref="X6:Y6"/>
    <mergeCell ref="AN6:AO6"/>
    <mergeCell ref="AL6:AM6"/>
    <mergeCell ref="T16:AE16"/>
    <mergeCell ref="Z17:AA17"/>
    <mergeCell ref="AB17:AC17"/>
    <mergeCell ref="AD17:AE17"/>
    <mergeCell ref="X17:Y17"/>
    <mergeCell ref="AO39:AS39"/>
    <mergeCell ref="AH16:AJ16"/>
    <mergeCell ref="AO37:AS37"/>
    <mergeCell ref="AO38:AS38"/>
    <mergeCell ref="AJ6:AK6"/>
    <mergeCell ref="AH6:AI6"/>
    <mergeCell ref="AP6:AQ6"/>
    <mergeCell ref="AR6:AS6"/>
    <mergeCell ref="B6:C6"/>
    <mergeCell ref="D6:E6"/>
    <mergeCell ref="L6:M6"/>
    <mergeCell ref="F6:G6"/>
    <mergeCell ref="H6:I6"/>
    <mergeCell ref="J6:K6"/>
    <mergeCell ref="N6:O6"/>
    <mergeCell ref="AB6:AC6"/>
    <mergeCell ref="Z6:AA6"/>
    <mergeCell ref="AF6:AG6"/>
    <mergeCell ref="R6:S6"/>
    <mergeCell ref="P6:Q6"/>
    <mergeCell ref="AD6:AE6"/>
    <mergeCell ref="V6:W6"/>
    <mergeCell ref="T6:U6"/>
  </mergeCells>
  <phoneticPr fontId="80" type="noConversion"/>
  <dataValidations count="1">
    <dataValidation type="list" allowBlank="1" showInputMessage="1" showErrorMessage="1" promptTitle="Select a Title Type:" prompt="Click here to select a title type to display on the graph." sqref="AO38:AS38">
      <formula1>$A$8:$A$13</formula1>
    </dataValidation>
  </dataValidations>
  <pageMargins left="0.7" right="0.7" top="0.75" bottom="0.75" header="0.3" footer="0.3"/>
  <pageSetup paperSize="9" orientation="portrait" r:id="rId1"/>
  <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6:J108"/>
  <sheetViews>
    <sheetView showGridLines="0" workbookViewId="0"/>
  </sheetViews>
  <sheetFormatPr defaultColWidth="8.85546875" defaultRowHeight="15"/>
  <cols>
    <col min="1" max="1" width="11" bestFit="1" customWidth="1"/>
    <col min="2" max="5" width="16.85546875" customWidth="1"/>
    <col min="6" max="6" width="16.42578125" bestFit="1" customWidth="1"/>
    <col min="7" max="7" width="6.42578125" bestFit="1" customWidth="1"/>
    <col min="8" max="8" width="16" bestFit="1" customWidth="1"/>
    <col min="10" max="10" width="11" bestFit="1" customWidth="1"/>
    <col min="11" max="18" width="12.85546875" customWidth="1"/>
  </cols>
  <sheetData>
    <row r="6" spans="1:9" ht="16.5" thickBot="1">
      <c r="A6" s="351" t="s">
        <v>277</v>
      </c>
      <c r="B6" s="351"/>
      <c r="C6" s="351"/>
      <c r="D6" s="351"/>
      <c r="E6" s="351"/>
      <c r="F6" s="351"/>
      <c r="G6" s="351"/>
      <c r="H6" s="351"/>
    </row>
    <row r="7" spans="1:9" ht="15" customHeight="1" thickBot="1">
      <c r="A7" s="45" t="s">
        <v>103</v>
      </c>
      <c r="B7" s="358" t="s">
        <v>104</v>
      </c>
      <c r="C7" s="359"/>
      <c r="D7" s="360"/>
      <c r="E7" s="124"/>
      <c r="F7" s="59" t="s">
        <v>105</v>
      </c>
      <c r="G7" s="59" t="s">
        <v>106</v>
      </c>
      <c r="H7" s="171" t="s">
        <v>107</v>
      </c>
    </row>
    <row r="8" spans="1:9" ht="15" customHeight="1">
      <c r="A8" s="355" t="s">
        <v>36</v>
      </c>
      <c r="B8" s="356"/>
      <c r="C8" s="356"/>
      <c r="D8" s="356"/>
      <c r="E8" s="357"/>
      <c r="F8" s="267" t="s">
        <v>246</v>
      </c>
      <c r="G8" s="268">
        <v>82</v>
      </c>
      <c r="H8" s="269">
        <v>45</v>
      </c>
      <c r="I8" s="134"/>
    </row>
    <row r="9" spans="1:9" ht="15" customHeight="1">
      <c r="A9" s="46"/>
      <c r="B9" s="342" t="s">
        <v>109</v>
      </c>
      <c r="C9" s="343"/>
      <c r="D9" s="343"/>
      <c r="E9" s="344"/>
      <c r="F9" s="172" t="s">
        <v>171</v>
      </c>
      <c r="G9" s="173">
        <v>44</v>
      </c>
      <c r="H9" s="174">
        <v>5</v>
      </c>
      <c r="I9" s="134"/>
    </row>
    <row r="10" spans="1:9">
      <c r="A10" s="47"/>
      <c r="B10" s="348" t="s">
        <v>110</v>
      </c>
      <c r="C10" s="349"/>
      <c r="D10" s="349"/>
      <c r="E10" s="350"/>
      <c r="F10" s="175" t="s">
        <v>152</v>
      </c>
      <c r="G10" s="175">
        <v>0</v>
      </c>
      <c r="H10" s="176">
        <v>25</v>
      </c>
    </row>
    <row r="11" spans="1:9" ht="15" customHeight="1">
      <c r="A11" s="46"/>
      <c r="B11" s="342" t="s">
        <v>111</v>
      </c>
      <c r="C11" s="343"/>
      <c r="D11" s="343"/>
      <c r="E11" s="344"/>
      <c r="F11" s="172" t="s">
        <v>247</v>
      </c>
      <c r="G11" s="173">
        <v>31</v>
      </c>
      <c r="H11" s="174">
        <v>10</v>
      </c>
    </row>
    <row r="12" spans="1:9" ht="15.75" thickBot="1">
      <c r="A12" s="48"/>
      <c r="B12" s="345" t="s">
        <v>113</v>
      </c>
      <c r="C12" s="346"/>
      <c r="D12" s="346"/>
      <c r="E12" s="347"/>
      <c r="F12" s="177" t="s">
        <v>248</v>
      </c>
      <c r="G12" s="178">
        <v>7</v>
      </c>
      <c r="H12" s="179">
        <v>5</v>
      </c>
    </row>
    <row r="13" spans="1:9" ht="15" customHeight="1">
      <c r="A13" s="333" t="s">
        <v>37</v>
      </c>
      <c r="B13" s="334"/>
      <c r="C13" s="334"/>
      <c r="D13" s="334"/>
      <c r="E13" s="335"/>
      <c r="F13" s="267" t="s">
        <v>250</v>
      </c>
      <c r="G13" s="268">
        <v>889</v>
      </c>
      <c r="H13" s="269">
        <v>68</v>
      </c>
    </row>
    <row r="14" spans="1:9" ht="15" customHeight="1">
      <c r="A14" s="47"/>
      <c r="B14" s="373" t="s">
        <v>238</v>
      </c>
      <c r="C14" s="374"/>
      <c r="D14" s="374"/>
      <c r="E14" s="375"/>
      <c r="F14" s="180" t="s">
        <v>251</v>
      </c>
      <c r="G14" s="181">
        <v>6</v>
      </c>
      <c r="H14" s="182" t="s">
        <v>108</v>
      </c>
    </row>
    <row r="15" spans="1:9" ht="15" customHeight="1">
      <c r="A15" s="46"/>
      <c r="B15" s="348" t="s">
        <v>109</v>
      </c>
      <c r="C15" s="349"/>
      <c r="D15" s="349"/>
      <c r="E15" s="350"/>
      <c r="F15" s="183" t="s">
        <v>252</v>
      </c>
      <c r="G15" s="184">
        <v>809</v>
      </c>
      <c r="H15" s="176">
        <v>41</v>
      </c>
    </row>
    <row r="16" spans="1:9" ht="15" customHeight="1">
      <c r="A16" s="46"/>
      <c r="B16" s="373" t="s">
        <v>116</v>
      </c>
      <c r="C16" s="374"/>
      <c r="D16" s="374"/>
      <c r="E16" s="375"/>
      <c r="F16" s="185" t="s">
        <v>117</v>
      </c>
      <c r="G16" s="186">
        <v>9</v>
      </c>
      <c r="H16" s="187">
        <v>1</v>
      </c>
    </row>
    <row r="17" spans="1:8" ht="15" customHeight="1">
      <c r="A17" s="46"/>
      <c r="B17" s="348" t="s">
        <v>111</v>
      </c>
      <c r="C17" s="349"/>
      <c r="D17" s="349"/>
      <c r="E17" s="350"/>
      <c r="F17" s="183" t="s">
        <v>175</v>
      </c>
      <c r="G17" s="184">
        <v>56</v>
      </c>
      <c r="H17" s="176">
        <v>21</v>
      </c>
    </row>
    <row r="18" spans="1:8" ht="15.75" thickBot="1">
      <c r="A18" s="98"/>
      <c r="B18" s="376" t="s">
        <v>113</v>
      </c>
      <c r="C18" s="377"/>
      <c r="D18" s="377"/>
      <c r="E18" s="378"/>
      <c r="F18" s="188" t="s">
        <v>253</v>
      </c>
      <c r="G18" s="189">
        <v>9</v>
      </c>
      <c r="H18" s="190">
        <v>4</v>
      </c>
    </row>
    <row r="19" spans="1:8" ht="15" customHeight="1">
      <c r="A19" s="333" t="s">
        <v>38</v>
      </c>
      <c r="B19" s="334"/>
      <c r="C19" s="334"/>
      <c r="D19" s="334"/>
      <c r="E19" s="335"/>
      <c r="F19" s="191" t="s">
        <v>249</v>
      </c>
      <c r="G19" s="192">
        <v>9</v>
      </c>
      <c r="H19" s="193">
        <v>109</v>
      </c>
    </row>
    <row r="20" spans="1:8" ht="15.75" thickBot="1">
      <c r="A20" s="49"/>
      <c r="B20" s="336" t="s">
        <v>110</v>
      </c>
      <c r="C20" s="337"/>
      <c r="D20" s="337"/>
      <c r="E20" s="338"/>
      <c r="F20" s="194" t="s">
        <v>249</v>
      </c>
      <c r="G20" s="195">
        <v>9</v>
      </c>
      <c r="H20" s="196">
        <v>109</v>
      </c>
    </row>
    <row r="21" spans="1:8" ht="15.75" thickBot="1">
      <c r="A21" s="339" t="s">
        <v>52</v>
      </c>
      <c r="B21" s="340"/>
      <c r="C21" s="340"/>
      <c r="D21" s="340"/>
      <c r="E21" s="341"/>
      <c r="F21" s="197" t="s">
        <v>254</v>
      </c>
      <c r="G21" s="198">
        <v>980</v>
      </c>
      <c r="H21" s="199">
        <v>222</v>
      </c>
    </row>
    <row r="22" spans="1:8" s="96" customFormat="1">
      <c r="A22"/>
      <c r="B22"/>
      <c r="C22"/>
      <c r="D22"/>
      <c r="E22"/>
      <c r="F22"/>
      <c r="G22"/>
      <c r="H22"/>
    </row>
    <row r="23" spans="1:8" ht="16.5" thickBot="1">
      <c r="A23" s="351" t="s">
        <v>278</v>
      </c>
      <c r="B23" s="351"/>
      <c r="C23" s="351"/>
      <c r="D23" s="351"/>
      <c r="E23" s="351"/>
      <c r="F23" s="351"/>
      <c r="G23" s="351"/>
      <c r="H23" s="351"/>
    </row>
    <row r="24" spans="1:8" ht="15" customHeight="1" thickBot="1">
      <c r="A24" s="168" t="s">
        <v>103</v>
      </c>
      <c r="B24" s="352" t="s">
        <v>104</v>
      </c>
      <c r="C24" s="353"/>
      <c r="D24" s="354"/>
      <c r="E24" s="169"/>
      <c r="F24" s="170" t="s">
        <v>105</v>
      </c>
      <c r="G24" s="170" t="s">
        <v>106</v>
      </c>
      <c r="H24" s="200" t="s">
        <v>107</v>
      </c>
    </row>
    <row r="25" spans="1:8">
      <c r="A25" s="355" t="s">
        <v>36</v>
      </c>
      <c r="B25" s="356"/>
      <c r="C25" s="356"/>
      <c r="D25" s="356"/>
      <c r="E25" s="357"/>
      <c r="F25" s="191" t="s">
        <v>170</v>
      </c>
      <c r="G25" s="201">
        <v>104</v>
      </c>
      <c r="H25" s="193">
        <v>47</v>
      </c>
    </row>
    <row r="26" spans="1:8">
      <c r="A26" s="46"/>
      <c r="B26" s="342" t="s">
        <v>109</v>
      </c>
      <c r="C26" s="343"/>
      <c r="D26" s="343"/>
      <c r="E26" s="344"/>
      <c r="F26" s="202" t="s">
        <v>171</v>
      </c>
      <c r="G26" s="203">
        <v>50</v>
      </c>
      <c r="H26" s="204">
        <v>6</v>
      </c>
    </row>
    <row r="27" spans="1:8">
      <c r="A27" s="47"/>
      <c r="B27" s="348" t="s">
        <v>110</v>
      </c>
      <c r="C27" s="349"/>
      <c r="D27" s="349"/>
      <c r="E27" s="350"/>
      <c r="F27" s="205" t="s">
        <v>152</v>
      </c>
      <c r="G27" s="205">
        <v>0</v>
      </c>
      <c r="H27" s="206">
        <v>25</v>
      </c>
    </row>
    <row r="28" spans="1:8">
      <c r="A28" s="46"/>
      <c r="B28" s="342" t="s">
        <v>111</v>
      </c>
      <c r="C28" s="343"/>
      <c r="D28" s="343"/>
      <c r="E28" s="344"/>
      <c r="F28" s="202" t="s">
        <v>112</v>
      </c>
      <c r="G28" s="203">
        <v>31</v>
      </c>
      <c r="H28" s="204">
        <v>10</v>
      </c>
    </row>
    <row r="29" spans="1:8" ht="15.75" thickBot="1">
      <c r="A29" s="48"/>
      <c r="B29" s="345" t="s">
        <v>113</v>
      </c>
      <c r="C29" s="346"/>
      <c r="D29" s="346"/>
      <c r="E29" s="347"/>
      <c r="F29" s="207" t="s">
        <v>153</v>
      </c>
      <c r="G29" s="208">
        <v>23</v>
      </c>
      <c r="H29" s="209">
        <v>6</v>
      </c>
    </row>
    <row r="30" spans="1:8">
      <c r="A30" s="333" t="s">
        <v>37</v>
      </c>
      <c r="B30" s="334"/>
      <c r="C30" s="334"/>
      <c r="D30" s="334"/>
      <c r="E30" s="335"/>
      <c r="F30" s="191" t="s">
        <v>234</v>
      </c>
      <c r="G30" s="201">
        <v>879</v>
      </c>
      <c r="H30" s="193">
        <v>70</v>
      </c>
    </row>
    <row r="31" spans="1:8">
      <c r="A31" s="47"/>
      <c r="B31" s="373" t="s">
        <v>238</v>
      </c>
      <c r="C31" s="374"/>
      <c r="D31" s="374"/>
      <c r="E31" s="375"/>
      <c r="F31" s="210" t="s">
        <v>174</v>
      </c>
      <c r="G31" s="211">
        <v>6</v>
      </c>
      <c r="H31" s="212">
        <v>1</v>
      </c>
    </row>
    <row r="32" spans="1:8">
      <c r="A32" s="46"/>
      <c r="B32" s="348" t="s">
        <v>109</v>
      </c>
      <c r="C32" s="349"/>
      <c r="D32" s="349"/>
      <c r="E32" s="350"/>
      <c r="F32" s="213" t="s">
        <v>235</v>
      </c>
      <c r="G32" s="214">
        <v>798</v>
      </c>
      <c r="H32" s="206">
        <v>42</v>
      </c>
    </row>
    <row r="33" spans="1:8">
      <c r="A33" s="46"/>
      <c r="B33" s="373" t="s">
        <v>116</v>
      </c>
      <c r="C33" s="374"/>
      <c r="D33" s="374"/>
      <c r="E33" s="375"/>
      <c r="F33" s="215" t="s">
        <v>240</v>
      </c>
      <c r="G33" s="216">
        <v>9</v>
      </c>
      <c r="H33" s="217">
        <v>1</v>
      </c>
    </row>
    <row r="34" spans="1:8">
      <c r="A34" s="46"/>
      <c r="B34" s="348" t="s">
        <v>111</v>
      </c>
      <c r="C34" s="349"/>
      <c r="D34" s="349"/>
      <c r="E34" s="350"/>
      <c r="F34" s="213" t="s">
        <v>175</v>
      </c>
      <c r="G34" s="214">
        <v>56</v>
      </c>
      <c r="H34" s="206">
        <v>21</v>
      </c>
    </row>
    <row r="35" spans="1:8" ht="15.75" thickBot="1">
      <c r="A35" s="98"/>
      <c r="B35" s="376" t="s">
        <v>113</v>
      </c>
      <c r="C35" s="377"/>
      <c r="D35" s="377"/>
      <c r="E35" s="378"/>
      <c r="F35" s="218" t="s">
        <v>168</v>
      </c>
      <c r="G35" s="219">
        <v>10</v>
      </c>
      <c r="H35" s="220">
        <v>5</v>
      </c>
    </row>
    <row r="36" spans="1:8">
      <c r="A36" s="333" t="s">
        <v>38</v>
      </c>
      <c r="B36" s="334"/>
      <c r="C36" s="334"/>
      <c r="D36" s="334"/>
      <c r="E36" s="335"/>
      <c r="F36" s="191" t="s">
        <v>236</v>
      </c>
      <c r="G36" s="192">
        <v>9</v>
      </c>
      <c r="H36" s="193">
        <v>108</v>
      </c>
    </row>
    <row r="37" spans="1:8" ht="15.75" thickBot="1">
      <c r="A37" s="49"/>
      <c r="B37" s="336" t="s">
        <v>110</v>
      </c>
      <c r="C37" s="337"/>
      <c r="D37" s="337"/>
      <c r="E37" s="338"/>
      <c r="F37" s="194" t="s">
        <v>236</v>
      </c>
      <c r="G37" s="195">
        <v>9</v>
      </c>
      <c r="H37" s="196">
        <v>108</v>
      </c>
    </row>
    <row r="38" spans="1:8" ht="15.75" customHeight="1" thickBot="1">
      <c r="A38" s="339" t="s">
        <v>52</v>
      </c>
      <c r="B38" s="340"/>
      <c r="C38" s="340"/>
      <c r="D38" s="340"/>
      <c r="E38" s="341"/>
      <c r="F38" s="197" t="s">
        <v>237</v>
      </c>
      <c r="G38" s="198">
        <v>992</v>
      </c>
      <c r="H38" s="199">
        <v>225</v>
      </c>
    </row>
    <row r="39" spans="1:8">
      <c r="A39" s="92"/>
      <c r="B39" s="93"/>
      <c r="C39" s="93"/>
      <c r="D39" s="93"/>
      <c r="E39" s="93"/>
      <c r="F39" s="94"/>
      <c r="G39" s="95"/>
      <c r="H39" s="95"/>
    </row>
    <row r="40" spans="1:8" ht="16.5" thickBot="1">
      <c r="A40" s="351" t="s">
        <v>279</v>
      </c>
      <c r="B40" s="351"/>
      <c r="C40" s="351"/>
      <c r="D40" s="351"/>
      <c r="E40" s="351"/>
      <c r="F40" s="351"/>
      <c r="G40" s="351"/>
      <c r="H40" s="351"/>
    </row>
    <row r="41" spans="1:8" ht="15" customHeight="1" thickBot="1">
      <c r="A41" s="168" t="s">
        <v>103</v>
      </c>
      <c r="B41" s="352" t="s">
        <v>104</v>
      </c>
      <c r="C41" s="353"/>
      <c r="D41" s="354"/>
      <c r="E41" s="169"/>
      <c r="F41" s="170" t="s">
        <v>105</v>
      </c>
      <c r="G41" s="170" t="s">
        <v>106</v>
      </c>
      <c r="H41" s="200" t="s">
        <v>107</v>
      </c>
    </row>
    <row r="42" spans="1:8">
      <c r="A42" s="355" t="s">
        <v>36</v>
      </c>
      <c r="B42" s="356"/>
      <c r="C42" s="356"/>
      <c r="D42" s="356"/>
      <c r="E42" s="357"/>
      <c r="F42" s="192" t="s">
        <v>170</v>
      </c>
      <c r="G42" s="201">
        <v>104</v>
      </c>
      <c r="H42" s="193">
        <v>45</v>
      </c>
    </row>
    <row r="43" spans="1:8">
      <c r="A43" s="46"/>
      <c r="B43" s="342" t="s">
        <v>109</v>
      </c>
      <c r="C43" s="343"/>
      <c r="D43" s="343"/>
      <c r="E43" s="344"/>
      <c r="F43" s="221" t="s">
        <v>171</v>
      </c>
      <c r="G43" s="203">
        <v>52</v>
      </c>
      <c r="H43" s="204">
        <v>6</v>
      </c>
    </row>
    <row r="44" spans="1:8">
      <c r="A44" s="47"/>
      <c r="B44" s="348" t="s">
        <v>110</v>
      </c>
      <c r="C44" s="349"/>
      <c r="D44" s="349"/>
      <c r="E44" s="350"/>
      <c r="F44" s="205" t="s">
        <v>172</v>
      </c>
      <c r="G44" s="205">
        <v>0</v>
      </c>
      <c r="H44" s="206">
        <v>25</v>
      </c>
    </row>
    <row r="45" spans="1:8">
      <c r="A45" s="46"/>
      <c r="B45" s="342" t="s">
        <v>111</v>
      </c>
      <c r="C45" s="343"/>
      <c r="D45" s="343"/>
      <c r="E45" s="344"/>
      <c r="F45" s="221" t="s">
        <v>112</v>
      </c>
      <c r="G45" s="203">
        <v>31</v>
      </c>
      <c r="H45" s="204">
        <v>10</v>
      </c>
    </row>
    <row r="46" spans="1:8" ht="15.75" thickBot="1">
      <c r="A46" s="48"/>
      <c r="B46" s="345" t="s">
        <v>113</v>
      </c>
      <c r="C46" s="346"/>
      <c r="D46" s="346"/>
      <c r="E46" s="347"/>
      <c r="F46" s="207" t="s">
        <v>153</v>
      </c>
      <c r="G46" s="208">
        <v>21</v>
      </c>
      <c r="H46" s="209">
        <v>4</v>
      </c>
    </row>
    <row r="47" spans="1:8">
      <c r="A47" s="333" t="s">
        <v>37</v>
      </c>
      <c r="B47" s="334"/>
      <c r="C47" s="334"/>
      <c r="D47" s="334"/>
      <c r="E47" s="335"/>
      <c r="F47" s="192" t="s">
        <v>239</v>
      </c>
      <c r="G47" s="201">
        <v>907</v>
      </c>
      <c r="H47" s="193">
        <v>70</v>
      </c>
    </row>
    <row r="48" spans="1:8">
      <c r="A48" s="47"/>
      <c r="B48" s="348" t="s">
        <v>109</v>
      </c>
      <c r="C48" s="349"/>
      <c r="D48" s="349"/>
      <c r="E48" s="350"/>
      <c r="F48" s="213" t="s">
        <v>244</v>
      </c>
      <c r="G48" s="214">
        <v>832</v>
      </c>
      <c r="H48" s="206">
        <v>43</v>
      </c>
    </row>
    <row r="49" spans="1:10">
      <c r="A49" s="46"/>
      <c r="B49" s="342" t="s">
        <v>116</v>
      </c>
      <c r="C49" s="343"/>
      <c r="D49" s="343"/>
      <c r="E49" s="344"/>
      <c r="F49" s="221" t="s">
        <v>117</v>
      </c>
      <c r="G49" s="203">
        <v>9</v>
      </c>
      <c r="H49" s="204">
        <v>1</v>
      </c>
    </row>
    <row r="50" spans="1:10">
      <c r="A50" s="46"/>
      <c r="B50" s="327" t="s">
        <v>111</v>
      </c>
      <c r="C50" s="328"/>
      <c r="D50" s="328"/>
      <c r="E50" s="329"/>
      <c r="F50" s="222" t="s">
        <v>175</v>
      </c>
      <c r="G50" s="223">
        <v>56</v>
      </c>
      <c r="H50" s="224">
        <v>21</v>
      </c>
    </row>
    <row r="51" spans="1:10" ht="15.75" thickBot="1">
      <c r="A51" s="97"/>
      <c r="B51" s="330" t="s">
        <v>113</v>
      </c>
      <c r="C51" s="331"/>
      <c r="D51" s="331"/>
      <c r="E51" s="332"/>
      <c r="F51" s="225" t="s">
        <v>168</v>
      </c>
      <c r="G51" s="226">
        <v>10</v>
      </c>
      <c r="H51" s="227">
        <v>5</v>
      </c>
    </row>
    <row r="52" spans="1:10">
      <c r="A52" s="333" t="s">
        <v>38</v>
      </c>
      <c r="B52" s="334"/>
      <c r="C52" s="334"/>
      <c r="D52" s="334"/>
      <c r="E52" s="335"/>
      <c r="F52" s="191" t="s">
        <v>241</v>
      </c>
      <c r="G52" s="192">
        <v>9</v>
      </c>
      <c r="H52" s="193">
        <v>106</v>
      </c>
    </row>
    <row r="53" spans="1:10" ht="15.75" thickBot="1">
      <c r="A53" s="49"/>
      <c r="B53" s="336" t="s">
        <v>110</v>
      </c>
      <c r="C53" s="337"/>
      <c r="D53" s="337"/>
      <c r="E53" s="338"/>
      <c r="F53" s="194" t="s">
        <v>241</v>
      </c>
      <c r="G53" s="195">
        <v>9</v>
      </c>
      <c r="H53" s="196">
        <v>106</v>
      </c>
    </row>
    <row r="54" spans="1:10" ht="15.75" thickBot="1">
      <c r="A54" s="339" t="s">
        <v>52</v>
      </c>
      <c r="B54" s="340"/>
      <c r="C54" s="340"/>
      <c r="D54" s="340"/>
      <c r="E54" s="341"/>
      <c r="F54" s="197" t="s">
        <v>243</v>
      </c>
      <c r="G54" s="198">
        <v>1020</v>
      </c>
      <c r="H54" s="199">
        <v>221</v>
      </c>
    </row>
    <row r="55" spans="1:10" ht="14.25" customHeight="1">
      <c r="F55" s="228"/>
      <c r="G55" s="228"/>
      <c r="H55" s="228"/>
    </row>
    <row r="56" spans="1:10" ht="14.25" customHeight="1" thickBot="1">
      <c r="A56" s="351" t="s">
        <v>280</v>
      </c>
      <c r="B56" s="351"/>
      <c r="C56" s="351"/>
      <c r="D56" s="351"/>
      <c r="E56" s="351"/>
      <c r="F56" s="351"/>
      <c r="G56" s="351"/>
      <c r="H56" s="351"/>
    </row>
    <row r="57" spans="1:10" ht="15" customHeight="1" thickBot="1">
      <c r="A57" s="45" t="s">
        <v>103</v>
      </c>
      <c r="B57" s="358" t="s">
        <v>104</v>
      </c>
      <c r="C57" s="359"/>
      <c r="D57" s="360"/>
      <c r="E57" s="63"/>
      <c r="F57" s="59" t="s">
        <v>105</v>
      </c>
      <c r="G57" s="59" t="s">
        <v>106</v>
      </c>
      <c r="H57" s="171" t="s">
        <v>107</v>
      </c>
    </row>
    <row r="58" spans="1:10" ht="14.25" customHeight="1">
      <c r="A58" s="355" t="s">
        <v>36</v>
      </c>
      <c r="B58" s="356"/>
      <c r="C58" s="356"/>
      <c r="D58" s="356"/>
      <c r="E58" s="357"/>
      <c r="F58" s="192" t="s">
        <v>170</v>
      </c>
      <c r="G58" s="201">
        <v>104</v>
      </c>
      <c r="H58" s="193">
        <v>45</v>
      </c>
    </row>
    <row r="59" spans="1:10" ht="14.25" customHeight="1">
      <c r="A59" s="46"/>
      <c r="B59" s="342" t="s">
        <v>109</v>
      </c>
      <c r="C59" s="343"/>
      <c r="D59" s="343"/>
      <c r="E59" s="344"/>
      <c r="F59" s="221" t="s">
        <v>171</v>
      </c>
      <c r="G59" s="203">
        <v>52</v>
      </c>
      <c r="H59" s="204">
        <v>6</v>
      </c>
    </row>
    <row r="60" spans="1:10" ht="14.25" customHeight="1">
      <c r="A60" s="47"/>
      <c r="B60" s="348" t="s">
        <v>110</v>
      </c>
      <c r="C60" s="349"/>
      <c r="D60" s="349"/>
      <c r="E60" s="350"/>
      <c r="F60" s="205" t="s">
        <v>172</v>
      </c>
      <c r="G60" s="205">
        <v>0</v>
      </c>
      <c r="H60" s="206">
        <v>25</v>
      </c>
    </row>
    <row r="61" spans="1:10" ht="14.25" customHeight="1">
      <c r="A61" s="46"/>
      <c r="B61" s="342" t="s">
        <v>111</v>
      </c>
      <c r="C61" s="343"/>
      <c r="D61" s="343"/>
      <c r="E61" s="344"/>
      <c r="F61" s="221" t="s">
        <v>112</v>
      </c>
      <c r="G61" s="203">
        <v>31</v>
      </c>
      <c r="H61" s="204">
        <v>10</v>
      </c>
    </row>
    <row r="62" spans="1:10" ht="14.25" customHeight="1" thickBot="1">
      <c r="A62" s="48"/>
      <c r="B62" s="345" t="s">
        <v>113</v>
      </c>
      <c r="C62" s="346"/>
      <c r="D62" s="346"/>
      <c r="E62" s="347"/>
      <c r="F62" s="207" t="s">
        <v>153</v>
      </c>
      <c r="G62" s="208">
        <v>21</v>
      </c>
      <c r="H62" s="209">
        <v>4</v>
      </c>
      <c r="J62" s="52"/>
    </row>
    <row r="63" spans="1:10" ht="15" customHeight="1">
      <c r="A63" s="333" t="s">
        <v>37</v>
      </c>
      <c r="B63" s="334"/>
      <c r="C63" s="334"/>
      <c r="D63" s="334"/>
      <c r="E63" s="335"/>
      <c r="F63" s="192" t="s">
        <v>173</v>
      </c>
      <c r="G63" s="201">
        <v>3658</v>
      </c>
      <c r="H63" s="193">
        <v>85</v>
      </c>
    </row>
    <row r="64" spans="1:10" ht="15" customHeight="1">
      <c r="A64" s="46"/>
      <c r="B64" s="342" t="s">
        <v>114</v>
      </c>
      <c r="C64" s="343"/>
      <c r="D64" s="343"/>
      <c r="E64" s="344"/>
      <c r="F64" s="221" t="s">
        <v>174</v>
      </c>
      <c r="G64" s="203">
        <v>1</v>
      </c>
      <c r="H64" s="204">
        <v>1</v>
      </c>
    </row>
    <row r="65" spans="1:8" ht="15" customHeight="1">
      <c r="A65" s="47"/>
      <c r="B65" s="348" t="s">
        <v>109</v>
      </c>
      <c r="C65" s="349"/>
      <c r="D65" s="349"/>
      <c r="E65" s="350"/>
      <c r="F65" s="213" t="s">
        <v>245</v>
      </c>
      <c r="G65" s="214">
        <v>835</v>
      </c>
      <c r="H65" s="206">
        <v>45</v>
      </c>
    </row>
    <row r="66" spans="1:8" ht="15" customHeight="1">
      <c r="A66" s="46"/>
      <c r="B66" s="342" t="s">
        <v>116</v>
      </c>
      <c r="C66" s="343"/>
      <c r="D66" s="343"/>
      <c r="E66" s="344"/>
      <c r="F66" s="221" t="s">
        <v>117</v>
      </c>
      <c r="G66" s="203">
        <v>9</v>
      </c>
      <c r="H66" s="204">
        <v>1</v>
      </c>
    </row>
    <row r="67" spans="1:8" ht="15" customHeight="1">
      <c r="A67" s="46"/>
      <c r="B67" s="327" t="s">
        <v>111</v>
      </c>
      <c r="C67" s="328"/>
      <c r="D67" s="328"/>
      <c r="E67" s="329"/>
      <c r="F67" s="229" t="s">
        <v>175</v>
      </c>
      <c r="G67" s="223">
        <v>56</v>
      </c>
      <c r="H67" s="224">
        <v>21</v>
      </c>
    </row>
    <row r="68" spans="1:8" ht="15" customHeight="1">
      <c r="A68" s="46"/>
      <c r="B68" s="361" t="s">
        <v>113</v>
      </c>
      <c r="C68" s="362"/>
      <c r="D68" s="362"/>
      <c r="E68" s="363"/>
      <c r="F68" s="230" t="s">
        <v>168</v>
      </c>
      <c r="G68" s="211">
        <v>10</v>
      </c>
      <c r="H68" s="212">
        <v>5</v>
      </c>
    </row>
    <row r="69" spans="1:8" ht="15" customHeight="1" thickBot="1">
      <c r="A69" s="49"/>
      <c r="B69" s="370" t="s">
        <v>145</v>
      </c>
      <c r="C69" s="371"/>
      <c r="D69" s="371"/>
      <c r="E69" s="372"/>
      <c r="F69" s="231" t="s">
        <v>177</v>
      </c>
      <c r="G69" s="232">
        <v>2747</v>
      </c>
      <c r="H69" s="233">
        <v>12</v>
      </c>
    </row>
    <row r="70" spans="1:8" ht="15" customHeight="1">
      <c r="A70" s="333" t="s">
        <v>38</v>
      </c>
      <c r="B70" s="334"/>
      <c r="C70" s="334"/>
      <c r="D70" s="334"/>
      <c r="E70" s="335"/>
      <c r="F70" s="191" t="s">
        <v>242</v>
      </c>
      <c r="G70" s="192">
        <v>9</v>
      </c>
      <c r="H70" s="193">
        <v>106</v>
      </c>
    </row>
    <row r="71" spans="1:8" ht="15" customHeight="1" thickBot="1">
      <c r="A71" s="49"/>
      <c r="B71" s="336" t="s">
        <v>110</v>
      </c>
      <c r="C71" s="337"/>
      <c r="D71" s="337"/>
      <c r="E71" s="338"/>
      <c r="F71" s="195" t="s">
        <v>242</v>
      </c>
      <c r="G71" s="195">
        <v>9</v>
      </c>
      <c r="H71" s="196">
        <v>106</v>
      </c>
    </row>
    <row r="72" spans="1:8" ht="15" customHeight="1" thickBot="1">
      <c r="A72" s="339" t="s">
        <v>52</v>
      </c>
      <c r="B72" s="340"/>
      <c r="C72" s="340"/>
      <c r="D72" s="340"/>
      <c r="E72" s="341"/>
      <c r="F72" s="197" t="s">
        <v>176</v>
      </c>
      <c r="G72" s="198">
        <v>3771</v>
      </c>
      <c r="H72" s="199">
        <v>236</v>
      </c>
    </row>
    <row r="73" spans="1:8" ht="15.75" customHeight="1">
      <c r="A73" s="28"/>
    </row>
    <row r="74" spans="1:8" ht="16.5" thickBot="1">
      <c r="A74" s="351" t="s">
        <v>281</v>
      </c>
      <c r="B74" s="351"/>
      <c r="C74" s="351"/>
      <c r="D74" s="351"/>
      <c r="E74" s="351"/>
      <c r="F74" s="351"/>
      <c r="G74" s="351"/>
      <c r="H74" s="351"/>
    </row>
    <row r="75" spans="1:8" ht="15" customHeight="1" thickBot="1">
      <c r="A75" s="45" t="s">
        <v>103</v>
      </c>
      <c r="B75" s="358" t="s">
        <v>104</v>
      </c>
      <c r="C75" s="359"/>
      <c r="D75" s="360"/>
      <c r="E75" s="60"/>
      <c r="F75" s="59" t="s">
        <v>105</v>
      </c>
      <c r="G75" s="59" t="s">
        <v>106</v>
      </c>
      <c r="H75" s="171" t="s">
        <v>107</v>
      </c>
    </row>
    <row r="76" spans="1:8">
      <c r="A76" s="355" t="s">
        <v>36</v>
      </c>
      <c r="B76" s="356"/>
      <c r="C76" s="356"/>
      <c r="D76" s="356"/>
      <c r="E76" s="357"/>
      <c r="F76" s="192" t="s">
        <v>151</v>
      </c>
      <c r="G76" s="201">
        <v>117</v>
      </c>
      <c r="H76" s="193">
        <v>45</v>
      </c>
    </row>
    <row r="77" spans="1:8">
      <c r="A77" s="46" t="s">
        <v>108</v>
      </c>
      <c r="B77" s="342" t="s">
        <v>109</v>
      </c>
      <c r="C77" s="343"/>
      <c r="D77" s="343"/>
      <c r="E77" s="344"/>
      <c r="F77" s="221" t="s">
        <v>128</v>
      </c>
      <c r="G77" s="203">
        <v>65</v>
      </c>
      <c r="H77" s="204">
        <v>6</v>
      </c>
    </row>
    <row r="78" spans="1:8">
      <c r="A78" s="47" t="s">
        <v>108</v>
      </c>
      <c r="B78" s="348" t="s">
        <v>110</v>
      </c>
      <c r="C78" s="349"/>
      <c r="D78" s="349"/>
      <c r="E78" s="350"/>
      <c r="F78" s="205" t="s">
        <v>152</v>
      </c>
      <c r="G78" s="205">
        <v>0</v>
      </c>
      <c r="H78" s="206">
        <v>25</v>
      </c>
    </row>
    <row r="79" spans="1:8">
      <c r="A79" s="46" t="s">
        <v>108</v>
      </c>
      <c r="B79" s="342" t="s">
        <v>111</v>
      </c>
      <c r="C79" s="343"/>
      <c r="D79" s="343"/>
      <c r="E79" s="344"/>
      <c r="F79" s="221" t="s">
        <v>126</v>
      </c>
      <c r="G79" s="203">
        <v>31</v>
      </c>
      <c r="H79" s="204">
        <v>10</v>
      </c>
    </row>
    <row r="80" spans="1:8" ht="15.75" thickBot="1">
      <c r="A80" s="48" t="s">
        <v>108</v>
      </c>
      <c r="B80" s="345" t="s">
        <v>113</v>
      </c>
      <c r="C80" s="346"/>
      <c r="D80" s="346"/>
      <c r="E80" s="347"/>
      <c r="F80" s="207" t="s">
        <v>153</v>
      </c>
      <c r="G80" s="208">
        <v>21</v>
      </c>
      <c r="H80" s="209">
        <v>4</v>
      </c>
    </row>
    <row r="81" spans="1:8">
      <c r="A81" s="333" t="s">
        <v>37</v>
      </c>
      <c r="B81" s="334"/>
      <c r="C81" s="334"/>
      <c r="D81" s="334"/>
      <c r="E81" s="335"/>
      <c r="F81" s="192" t="s">
        <v>167</v>
      </c>
      <c r="G81" s="201">
        <v>965</v>
      </c>
      <c r="H81" s="193">
        <v>75</v>
      </c>
    </row>
    <row r="82" spans="1:8">
      <c r="A82" s="46" t="s">
        <v>108</v>
      </c>
      <c r="B82" s="342" t="s">
        <v>114</v>
      </c>
      <c r="C82" s="343"/>
      <c r="D82" s="343"/>
      <c r="E82" s="344"/>
      <c r="F82" s="221" t="s">
        <v>115</v>
      </c>
      <c r="G82" s="203">
        <v>11</v>
      </c>
      <c r="H82" s="204">
        <v>2</v>
      </c>
    </row>
    <row r="83" spans="1:8">
      <c r="A83" s="47" t="s">
        <v>108</v>
      </c>
      <c r="B83" s="348" t="s">
        <v>109</v>
      </c>
      <c r="C83" s="349"/>
      <c r="D83" s="349"/>
      <c r="E83" s="350"/>
      <c r="F83" s="205" t="s">
        <v>185</v>
      </c>
      <c r="G83" s="214">
        <v>881</v>
      </c>
      <c r="H83" s="206">
        <v>47</v>
      </c>
    </row>
    <row r="84" spans="1:8">
      <c r="A84" s="46" t="s">
        <v>108</v>
      </c>
      <c r="B84" s="342" t="s">
        <v>116</v>
      </c>
      <c r="C84" s="343"/>
      <c r="D84" s="343"/>
      <c r="E84" s="344"/>
      <c r="F84" s="221" t="s">
        <v>117</v>
      </c>
      <c r="G84" s="203">
        <v>9</v>
      </c>
      <c r="H84" s="204">
        <v>1</v>
      </c>
    </row>
    <row r="85" spans="1:8">
      <c r="A85" s="46"/>
      <c r="B85" s="327" t="s">
        <v>111</v>
      </c>
      <c r="C85" s="328"/>
      <c r="D85" s="328"/>
      <c r="E85" s="329"/>
      <c r="F85" s="229" t="s">
        <v>118</v>
      </c>
      <c r="G85" s="223">
        <v>54</v>
      </c>
      <c r="H85" s="224">
        <v>20</v>
      </c>
    </row>
    <row r="86" spans="1:8" ht="15.75" thickBot="1">
      <c r="A86" s="49" t="s">
        <v>108</v>
      </c>
      <c r="B86" s="330" t="s">
        <v>113</v>
      </c>
      <c r="C86" s="331"/>
      <c r="D86" s="331"/>
      <c r="E86" s="332"/>
      <c r="F86" s="225" t="s">
        <v>168</v>
      </c>
      <c r="G86" s="226">
        <v>10</v>
      </c>
      <c r="H86" s="227">
        <v>5</v>
      </c>
    </row>
    <row r="87" spans="1:8">
      <c r="A87" s="333" t="s">
        <v>38</v>
      </c>
      <c r="B87" s="334"/>
      <c r="C87" s="334"/>
      <c r="D87" s="334"/>
      <c r="E87" s="335"/>
      <c r="F87" s="191" t="s">
        <v>150</v>
      </c>
      <c r="G87" s="192">
        <v>9</v>
      </c>
      <c r="H87" s="193">
        <v>101</v>
      </c>
    </row>
    <row r="88" spans="1:8" ht="15.75" thickBot="1">
      <c r="A88" s="49" t="s">
        <v>108</v>
      </c>
      <c r="B88" s="336" t="s">
        <v>110</v>
      </c>
      <c r="C88" s="337"/>
      <c r="D88" s="337"/>
      <c r="E88" s="338"/>
      <c r="F88" s="195" t="s">
        <v>150</v>
      </c>
      <c r="G88" s="195">
        <v>9</v>
      </c>
      <c r="H88" s="196">
        <v>101</v>
      </c>
    </row>
    <row r="89" spans="1:8" ht="15.75" thickBot="1">
      <c r="A89" s="339" t="s">
        <v>52</v>
      </c>
      <c r="B89" s="340"/>
      <c r="C89" s="340"/>
      <c r="D89" s="340"/>
      <c r="E89" s="341"/>
      <c r="F89" s="197" t="s">
        <v>169</v>
      </c>
      <c r="G89" s="198">
        <v>1091</v>
      </c>
      <c r="H89" s="199">
        <v>221</v>
      </c>
    </row>
    <row r="90" spans="1:8">
      <c r="A90" s="28"/>
    </row>
    <row r="91" spans="1:8" ht="16.5" thickBot="1">
      <c r="A91" s="351" t="s">
        <v>282</v>
      </c>
      <c r="B91" s="351"/>
      <c r="C91" s="351"/>
      <c r="D91" s="351"/>
      <c r="E91" s="351"/>
      <c r="F91" s="351"/>
      <c r="G91" s="351"/>
      <c r="H91" s="351"/>
    </row>
    <row r="92" spans="1:8" ht="15" customHeight="1" thickBot="1">
      <c r="A92" s="45" t="s">
        <v>103</v>
      </c>
      <c r="B92" s="367" t="s">
        <v>104</v>
      </c>
      <c r="C92" s="368"/>
      <c r="D92" s="369"/>
      <c r="E92" s="58"/>
      <c r="F92" s="59" t="s">
        <v>105</v>
      </c>
      <c r="G92" s="59" t="s">
        <v>106</v>
      </c>
      <c r="H92" s="171" t="s">
        <v>107</v>
      </c>
    </row>
    <row r="93" spans="1:8">
      <c r="A93" s="333" t="s">
        <v>36</v>
      </c>
      <c r="B93" s="334"/>
      <c r="C93" s="334"/>
      <c r="D93" s="334"/>
      <c r="E93" s="335"/>
      <c r="F93" s="192" t="s">
        <v>151</v>
      </c>
      <c r="G93" s="201">
        <v>117</v>
      </c>
      <c r="H93" s="193">
        <v>45</v>
      </c>
    </row>
    <row r="94" spans="1:8">
      <c r="A94" s="46" t="s">
        <v>108</v>
      </c>
      <c r="B94" s="342" t="s">
        <v>109</v>
      </c>
      <c r="C94" s="343"/>
      <c r="D94" s="343"/>
      <c r="E94" s="344"/>
      <c r="F94" s="221" t="s">
        <v>128</v>
      </c>
      <c r="G94" s="203">
        <v>65</v>
      </c>
      <c r="H94" s="204">
        <v>6</v>
      </c>
    </row>
    <row r="95" spans="1:8">
      <c r="A95" s="47" t="s">
        <v>108</v>
      </c>
      <c r="B95" s="348" t="s">
        <v>110</v>
      </c>
      <c r="C95" s="349"/>
      <c r="D95" s="349"/>
      <c r="E95" s="350"/>
      <c r="F95" s="205" t="s">
        <v>152</v>
      </c>
      <c r="G95" s="205">
        <v>0</v>
      </c>
      <c r="H95" s="206">
        <v>25</v>
      </c>
    </row>
    <row r="96" spans="1:8">
      <c r="A96" s="46" t="s">
        <v>108</v>
      </c>
      <c r="B96" s="342" t="s">
        <v>111</v>
      </c>
      <c r="C96" s="343"/>
      <c r="D96" s="343"/>
      <c r="E96" s="344"/>
      <c r="F96" s="221" t="s">
        <v>112</v>
      </c>
      <c r="G96" s="203">
        <v>31</v>
      </c>
      <c r="H96" s="204">
        <v>10</v>
      </c>
    </row>
    <row r="97" spans="1:8" ht="15.75" thickBot="1">
      <c r="A97" s="48" t="s">
        <v>108</v>
      </c>
      <c r="B97" s="345" t="s">
        <v>113</v>
      </c>
      <c r="C97" s="346"/>
      <c r="D97" s="346"/>
      <c r="E97" s="347"/>
      <c r="F97" s="207" t="s">
        <v>153</v>
      </c>
      <c r="G97" s="208">
        <v>21</v>
      </c>
      <c r="H97" s="209">
        <v>4</v>
      </c>
    </row>
    <row r="98" spans="1:8">
      <c r="A98" s="333" t="s">
        <v>37</v>
      </c>
      <c r="B98" s="334"/>
      <c r="C98" s="334"/>
      <c r="D98" s="334"/>
      <c r="E98" s="335"/>
      <c r="F98" s="192" t="s">
        <v>154</v>
      </c>
      <c r="G98" s="201">
        <v>1003</v>
      </c>
      <c r="H98" s="193">
        <v>78</v>
      </c>
    </row>
    <row r="99" spans="1:8">
      <c r="A99" s="46" t="s">
        <v>108</v>
      </c>
      <c r="B99" s="342" t="s">
        <v>114</v>
      </c>
      <c r="C99" s="343"/>
      <c r="D99" s="343"/>
      <c r="E99" s="344"/>
      <c r="F99" s="221" t="s">
        <v>115</v>
      </c>
      <c r="G99" s="203">
        <v>11</v>
      </c>
      <c r="H99" s="204">
        <v>2</v>
      </c>
    </row>
    <row r="100" spans="1:8">
      <c r="A100" s="47" t="s">
        <v>108</v>
      </c>
      <c r="B100" s="348" t="s">
        <v>109</v>
      </c>
      <c r="C100" s="349"/>
      <c r="D100" s="349"/>
      <c r="E100" s="350"/>
      <c r="F100" s="205" t="s">
        <v>146</v>
      </c>
      <c r="G100" s="214">
        <v>890</v>
      </c>
      <c r="H100" s="206">
        <v>48</v>
      </c>
    </row>
    <row r="101" spans="1:8">
      <c r="A101" s="46" t="s">
        <v>108</v>
      </c>
      <c r="B101" s="342" t="s">
        <v>116</v>
      </c>
      <c r="C101" s="343"/>
      <c r="D101" s="343"/>
      <c r="E101" s="344"/>
      <c r="F101" s="221" t="s">
        <v>117</v>
      </c>
      <c r="G101" s="203">
        <v>9</v>
      </c>
      <c r="H101" s="204">
        <v>1</v>
      </c>
    </row>
    <row r="102" spans="1:8">
      <c r="A102" s="46"/>
      <c r="B102" s="327" t="s">
        <v>111</v>
      </c>
      <c r="C102" s="328"/>
      <c r="D102" s="328"/>
      <c r="E102" s="329"/>
      <c r="F102" s="229" t="s">
        <v>118</v>
      </c>
      <c r="G102" s="223">
        <v>54</v>
      </c>
      <c r="H102" s="224">
        <v>20</v>
      </c>
    </row>
    <row r="103" spans="1:8">
      <c r="A103" s="47" t="s">
        <v>108</v>
      </c>
      <c r="B103" s="361" t="s">
        <v>113</v>
      </c>
      <c r="C103" s="362"/>
      <c r="D103" s="362"/>
      <c r="E103" s="363"/>
      <c r="F103" s="230" t="s">
        <v>147</v>
      </c>
      <c r="G103" s="211">
        <v>13</v>
      </c>
      <c r="H103" s="212">
        <v>6</v>
      </c>
    </row>
    <row r="104" spans="1:8" ht="15.75" thickBot="1">
      <c r="A104" s="49"/>
      <c r="B104" s="364" t="s">
        <v>145</v>
      </c>
      <c r="C104" s="365"/>
      <c r="D104" s="365"/>
      <c r="E104" s="366"/>
      <c r="F104" s="231" t="s">
        <v>148</v>
      </c>
      <c r="G104" s="232">
        <v>26</v>
      </c>
      <c r="H104" s="233">
        <v>1</v>
      </c>
    </row>
    <row r="105" spans="1:8">
      <c r="A105" s="333" t="s">
        <v>38</v>
      </c>
      <c r="B105" s="334"/>
      <c r="C105" s="334"/>
      <c r="D105" s="334"/>
      <c r="E105" s="335"/>
      <c r="F105" s="191" t="s">
        <v>150</v>
      </c>
      <c r="G105" s="192">
        <v>9</v>
      </c>
      <c r="H105" s="193">
        <v>101</v>
      </c>
    </row>
    <row r="106" spans="1:8" ht="15.75" thickBot="1">
      <c r="A106" s="49" t="s">
        <v>108</v>
      </c>
      <c r="B106" s="336" t="s">
        <v>110</v>
      </c>
      <c r="C106" s="337"/>
      <c r="D106" s="337"/>
      <c r="E106" s="338"/>
      <c r="F106" s="195" t="s">
        <v>150</v>
      </c>
      <c r="G106" s="195">
        <v>9</v>
      </c>
      <c r="H106" s="196">
        <v>101</v>
      </c>
    </row>
    <row r="107" spans="1:8" ht="15.75" thickBot="1">
      <c r="A107" s="339" t="s">
        <v>52</v>
      </c>
      <c r="B107" s="340"/>
      <c r="C107" s="340"/>
      <c r="D107" s="340"/>
      <c r="E107" s="341"/>
      <c r="F107" s="197" t="s">
        <v>149</v>
      </c>
      <c r="G107" s="198">
        <v>1129</v>
      </c>
      <c r="H107" s="199">
        <v>224</v>
      </c>
    </row>
    <row r="108" spans="1:8">
      <c r="A108" s="28"/>
    </row>
  </sheetData>
  <dataConsolidate/>
  <mergeCells count="97">
    <mergeCell ref="A21:E21"/>
    <mergeCell ref="B16:E16"/>
    <mergeCell ref="B17:E17"/>
    <mergeCell ref="B18:E18"/>
    <mergeCell ref="A19:E19"/>
    <mergeCell ref="B20:E20"/>
    <mergeCell ref="B11:E11"/>
    <mergeCell ref="B12:E12"/>
    <mergeCell ref="A13:E13"/>
    <mergeCell ref="B14:E14"/>
    <mergeCell ref="B15:E15"/>
    <mergeCell ref="A6:H6"/>
    <mergeCell ref="B7:D7"/>
    <mergeCell ref="A8:E8"/>
    <mergeCell ref="B9:E9"/>
    <mergeCell ref="B10:E10"/>
    <mergeCell ref="B37:E37"/>
    <mergeCell ref="A38:E38"/>
    <mergeCell ref="B32:E32"/>
    <mergeCell ref="B33:E33"/>
    <mergeCell ref="B34:E34"/>
    <mergeCell ref="A36:E36"/>
    <mergeCell ref="B35:E35"/>
    <mergeCell ref="B28:E28"/>
    <mergeCell ref="B29:E29"/>
    <mergeCell ref="A30:E30"/>
    <mergeCell ref="B31:E31"/>
    <mergeCell ref="A23:H23"/>
    <mergeCell ref="B24:D24"/>
    <mergeCell ref="A25:E25"/>
    <mergeCell ref="B26:E26"/>
    <mergeCell ref="B27:E27"/>
    <mergeCell ref="A72:E72"/>
    <mergeCell ref="B69:E69"/>
    <mergeCell ref="B66:E66"/>
    <mergeCell ref="B67:E67"/>
    <mergeCell ref="B68:E68"/>
    <mergeCell ref="A70:E70"/>
    <mergeCell ref="B71:E71"/>
    <mergeCell ref="B61:E61"/>
    <mergeCell ref="B62:E62"/>
    <mergeCell ref="A63:E63"/>
    <mergeCell ref="B64:E64"/>
    <mergeCell ref="B65:E65"/>
    <mergeCell ref="A56:H56"/>
    <mergeCell ref="B57:D57"/>
    <mergeCell ref="A58:E58"/>
    <mergeCell ref="B59:E59"/>
    <mergeCell ref="B60:E60"/>
    <mergeCell ref="B102:E102"/>
    <mergeCell ref="A91:H91"/>
    <mergeCell ref="B92:D92"/>
    <mergeCell ref="A93:E93"/>
    <mergeCell ref="B94:E94"/>
    <mergeCell ref="B100:E100"/>
    <mergeCell ref="B101:E101"/>
    <mergeCell ref="B99:E99"/>
    <mergeCell ref="B96:E96"/>
    <mergeCell ref="B97:E97"/>
    <mergeCell ref="A98:E98"/>
    <mergeCell ref="B95:E95"/>
    <mergeCell ref="B106:E106"/>
    <mergeCell ref="A107:E107"/>
    <mergeCell ref="B103:E103"/>
    <mergeCell ref="B104:E104"/>
    <mergeCell ref="A105:E105"/>
    <mergeCell ref="A89:E89"/>
    <mergeCell ref="A74:H74"/>
    <mergeCell ref="B85:E85"/>
    <mergeCell ref="B86:E86"/>
    <mergeCell ref="A87:E87"/>
    <mergeCell ref="B88:E88"/>
    <mergeCell ref="B80:E80"/>
    <mergeCell ref="A81:E81"/>
    <mergeCell ref="B82:E82"/>
    <mergeCell ref="B83:E83"/>
    <mergeCell ref="B84:E84"/>
    <mergeCell ref="B75:D75"/>
    <mergeCell ref="A76:E76"/>
    <mergeCell ref="B77:E77"/>
    <mergeCell ref="B78:E78"/>
    <mergeCell ref="B79:E79"/>
    <mergeCell ref="A40:H40"/>
    <mergeCell ref="B41:D41"/>
    <mergeCell ref="A42:E42"/>
    <mergeCell ref="B43:E43"/>
    <mergeCell ref="B44:E44"/>
    <mergeCell ref="B45:E45"/>
    <mergeCell ref="B46:E46"/>
    <mergeCell ref="A47:E47"/>
    <mergeCell ref="B48:E48"/>
    <mergeCell ref="B49:E49"/>
    <mergeCell ref="B50:E50"/>
    <mergeCell ref="B51:E51"/>
    <mergeCell ref="A52:E52"/>
    <mergeCell ref="B53:E53"/>
    <mergeCell ref="A54:E54"/>
  </mergeCells>
  <phoneticPr fontId="80" type="noConversion"/>
  <pageMargins left="0.70866141732283472" right="0.70866141732283472" top="0.74803149606299213" bottom="0.74803149606299213" header="0.31496062992125984" footer="0.31496062992125984"/>
  <pageSetup paperSize="9" orientation="portrait" r:id="rId1"/>
  <drawing r:id="rId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5:Q35"/>
  <sheetViews>
    <sheetView showGridLines="0" zoomScaleNormal="100" workbookViewId="0"/>
  </sheetViews>
  <sheetFormatPr defaultColWidth="8.85546875" defaultRowHeight="15"/>
  <cols>
    <col min="1" max="1" width="23.42578125" customWidth="1"/>
    <col min="2" max="5" width="11.42578125" customWidth="1"/>
    <col min="6" max="6" width="9.140625" customWidth="1"/>
  </cols>
  <sheetData>
    <row r="5" spans="1:17" ht="15.75" thickBot="1"/>
    <row r="6" spans="1:17">
      <c r="A6" s="13"/>
      <c r="B6" s="311" t="s">
        <v>284</v>
      </c>
      <c r="C6" s="311"/>
      <c r="D6" s="311"/>
      <c r="E6" s="313"/>
    </row>
    <row r="7" spans="1:17">
      <c r="A7" s="251" t="s">
        <v>283</v>
      </c>
      <c r="B7" s="15" t="s">
        <v>285</v>
      </c>
      <c r="C7" s="16" t="s">
        <v>142</v>
      </c>
      <c r="D7" s="15" t="s">
        <v>143</v>
      </c>
      <c r="E7" s="18" t="s">
        <v>144</v>
      </c>
      <c r="G7" s="53"/>
      <c r="H7" s="53"/>
      <c r="I7" s="53"/>
      <c r="J7" s="53"/>
      <c r="K7" s="53"/>
      <c r="L7" s="53"/>
      <c r="M7" s="53"/>
      <c r="N7" s="53"/>
      <c r="O7" s="53"/>
      <c r="P7" s="53"/>
      <c r="Q7" s="53"/>
    </row>
    <row r="8" spans="1:17">
      <c r="A8" s="54">
        <v>43282</v>
      </c>
      <c r="B8" s="234">
        <v>464</v>
      </c>
      <c r="C8" s="235">
        <v>252</v>
      </c>
      <c r="D8" s="236">
        <v>281</v>
      </c>
      <c r="E8" s="237">
        <f t="shared" ref="E8:E19" si="0">C8-D8</f>
        <v>-29</v>
      </c>
    </row>
    <row r="9" spans="1:17">
      <c r="A9" s="54">
        <v>43313</v>
      </c>
      <c r="B9" s="238">
        <v>268</v>
      </c>
      <c r="C9" s="239">
        <v>183</v>
      </c>
      <c r="D9" s="240">
        <v>180</v>
      </c>
      <c r="E9" s="241">
        <f t="shared" si="0"/>
        <v>3</v>
      </c>
    </row>
    <row r="10" spans="1:17">
      <c r="A10" s="54">
        <v>43344</v>
      </c>
      <c r="B10" s="234">
        <v>247</v>
      </c>
      <c r="C10" s="235">
        <v>132</v>
      </c>
      <c r="D10" s="236">
        <v>160</v>
      </c>
      <c r="E10" s="237">
        <f t="shared" si="0"/>
        <v>-28</v>
      </c>
      <c r="I10" s="39" t="str">
        <f>"Tenement Activity "&amp;B6</f>
        <v>Tenement Activity July 2018 to June 2020</v>
      </c>
    </row>
    <row r="11" spans="1:17">
      <c r="A11" s="54">
        <v>43374</v>
      </c>
      <c r="B11" s="238">
        <v>342</v>
      </c>
      <c r="C11" s="239">
        <v>189</v>
      </c>
      <c r="D11" s="240">
        <v>272</v>
      </c>
      <c r="E11" s="241">
        <f t="shared" si="0"/>
        <v>-83</v>
      </c>
      <c r="F11" s="75"/>
    </row>
    <row r="12" spans="1:17">
      <c r="A12" s="54">
        <v>43405</v>
      </c>
      <c r="B12" s="234">
        <v>424</v>
      </c>
      <c r="C12" s="235">
        <v>234</v>
      </c>
      <c r="D12" s="236">
        <v>225</v>
      </c>
      <c r="E12" s="237">
        <f t="shared" si="0"/>
        <v>9</v>
      </c>
    </row>
    <row r="13" spans="1:17">
      <c r="A13" s="54">
        <v>43435</v>
      </c>
      <c r="B13" s="238">
        <v>214</v>
      </c>
      <c r="C13" s="239">
        <v>96</v>
      </c>
      <c r="D13" s="240">
        <v>241</v>
      </c>
      <c r="E13" s="241">
        <f t="shared" si="0"/>
        <v>-145</v>
      </c>
    </row>
    <row r="14" spans="1:17">
      <c r="A14" s="54">
        <v>43466</v>
      </c>
      <c r="B14" s="234">
        <v>200</v>
      </c>
      <c r="C14" s="235">
        <v>204</v>
      </c>
      <c r="D14" s="236">
        <v>189</v>
      </c>
      <c r="E14" s="237">
        <f t="shared" si="0"/>
        <v>15</v>
      </c>
    </row>
    <row r="15" spans="1:17">
      <c r="A15" s="54">
        <v>43497</v>
      </c>
      <c r="B15" s="238">
        <v>280</v>
      </c>
      <c r="C15" s="239">
        <v>296</v>
      </c>
      <c r="D15" s="240">
        <v>236</v>
      </c>
      <c r="E15" s="241">
        <f t="shared" si="0"/>
        <v>60</v>
      </c>
    </row>
    <row r="16" spans="1:17">
      <c r="A16" s="54">
        <v>43525</v>
      </c>
      <c r="B16" s="234">
        <v>340</v>
      </c>
      <c r="C16" s="235">
        <v>158</v>
      </c>
      <c r="D16" s="236">
        <v>233</v>
      </c>
      <c r="E16" s="237">
        <f t="shared" si="0"/>
        <v>-75</v>
      </c>
    </row>
    <row r="17" spans="1:6">
      <c r="A17" s="54">
        <v>43556</v>
      </c>
      <c r="B17" s="238">
        <v>224</v>
      </c>
      <c r="C17" s="239">
        <v>197</v>
      </c>
      <c r="D17" s="240">
        <v>213</v>
      </c>
      <c r="E17" s="241">
        <f t="shared" si="0"/>
        <v>-16</v>
      </c>
    </row>
    <row r="18" spans="1:6">
      <c r="A18" s="54">
        <v>43586</v>
      </c>
      <c r="B18" s="234">
        <v>251</v>
      </c>
      <c r="C18" s="235">
        <v>123</v>
      </c>
      <c r="D18" s="236">
        <v>240</v>
      </c>
      <c r="E18" s="237">
        <f t="shared" si="0"/>
        <v>-117</v>
      </c>
    </row>
    <row r="19" spans="1:6">
      <c r="A19" s="54">
        <v>43617</v>
      </c>
      <c r="B19" s="238">
        <v>300</v>
      </c>
      <c r="C19" s="239">
        <v>98</v>
      </c>
      <c r="D19" s="240">
        <v>316</v>
      </c>
      <c r="E19" s="241">
        <f t="shared" si="0"/>
        <v>-218</v>
      </c>
      <c r="F19" s="75"/>
    </row>
    <row r="20" spans="1:6">
      <c r="A20" s="54">
        <v>43647</v>
      </c>
      <c r="B20" s="234">
        <v>320</v>
      </c>
      <c r="C20" s="235">
        <v>392</v>
      </c>
      <c r="D20" s="236">
        <v>277</v>
      </c>
      <c r="E20" s="237">
        <f t="shared" ref="E20:E31" si="1">C20-D20</f>
        <v>115</v>
      </c>
    </row>
    <row r="21" spans="1:6">
      <c r="A21" s="54">
        <v>43678</v>
      </c>
      <c r="B21" s="238">
        <v>475</v>
      </c>
      <c r="C21" s="239">
        <v>192</v>
      </c>
      <c r="D21" s="240">
        <v>341</v>
      </c>
      <c r="E21" s="241">
        <f t="shared" si="1"/>
        <v>-149</v>
      </c>
    </row>
    <row r="22" spans="1:6">
      <c r="A22" s="54">
        <v>43709</v>
      </c>
      <c r="B22" s="234">
        <v>232</v>
      </c>
      <c r="C22" s="235">
        <v>116</v>
      </c>
      <c r="D22" s="236">
        <v>257</v>
      </c>
      <c r="E22" s="237">
        <f t="shared" si="1"/>
        <v>-141</v>
      </c>
    </row>
    <row r="23" spans="1:6">
      <c r="A23" s="54">
        <v>43739</v>
      </c>
      <c r="B23" s="238">
        <v>313</v>
      </c>
      <c r="C23" s="239">
        <v>169</v>
      </c>
      <c r="D23" s="240">
        <v>310</v>
      </c>
      <c r="E23" s="241">
        <f t="shared" si="1"/>
        <v>-141</v>
      </c>
    </row>
    <row r="24" spans="1:6">
      <c r="A24" s="54">
        <v>43770</v>
      </c>
      <c r="B24" s="234">
        <v>321</v>
      </c>
      <c r="C24" s="235">
        <v>148</v>
      </c>
      <c r="D24" s="236">
        <v>310</v>
      </c>
      <c r="E24" s="237">
        <f t="shared" si="1"/>
        <v>-162</v>
      </c>
    </row>
    <row r="25" spans="1:6">
      <c r="A25" s="54">
        <v>43800</v>
      </c>
      <c r="B25" s="238">
        <v>276</v>
      </c>
      <c r="C25" s="239">
        <v>100</v>
      </c>
      <c r="D25" s="240">
        <v>246</v>
      </c>
      <c r="E25" s="241">
        <f t="shared" si="1"/>
        <v>-146</v>
      </c>
    </row>
    <row r="26" spans="1:6">
      <c r="A26" s="54">
        <v>43831</v>
      </c>
      <c r="B26" s="234">
        <v>189</v>
      </c>
      <c r="C26" s="235">
        <v>224</v>
      </c>
      <c r="D26" s="236">
        <v>292</v>
      </c>
      <c r="E26" s="237">
        <f t="shared" si="1"/>
        <v>-68</v>
      </c>
    </row>
    <row r="27" spans="1:6">
      <c r="A27" s="54">
        <v>43862</v>
      </c>
      <c r="B27" s="238">
        <v>274</v>
      </c>
      <c r="C27" s="239">
        <v>277</v>
      </c>
      <c r="D27" s="240">
        <v>309</v>
      </c>
      <c r="E27" s="242">
        <f t="shared" si="1"/>
        <v>-32</v>
      </c>
    </row>
    <row r="28" spans="1:6">
      <c r="A28" s="54">
        <v>43891</v>
      </c>
      <c r="B28" s="234">
        <v>332</v>
      </c>
      <c r="C28" s="235">
        <v>243</v>
      </c>
      <c r="D28" s="236">
        <v>293</v>
      </c>
      <c r="E28" s="237">
        <f t="shared" si="1"/>
        <v>-50</v>
      </c>
    </row>
    <row r="29" spans="1:6">
      <c r="A29" s="54">
        <v>43922</v>
      </c>
      <c r="B29" s="238">
        <v>313</v>
      </c>
      <c r="C29" s="239">
        <v>187</v>
      </c>
      <c r="D29" s="240">
        <v>327</v>
      </c>
      <c r="E29" s="242">
        <f t="shared" si="1"/>
        <v>-140</v>
      </c>
    </row>
    <row r="30" spans="1:6">
      <c r="A30" s="54">
        <v>43952</v>
      </c>
      <c r="B30" s="234">
        <v>326</v>
      </c>
      <c r="C30" s="235">
        <v>83</v>
      </c>
      <c r="D30" s="236">
        <v>236</v>
      </c>
      <c r="E30" s="237">
        <f t="shared" si="1"/>
        <v>-153</v>
      </c>
    </row>
    <row r="31" spans="1:6">
      <c r="A31" s="54">
        <v>43983</v>
      </c>
      <c r="B31" s="243">
        <v>389</v>
      </c>
      <c r="C31" s="244">
        <v>75</v>
      </c>
      <c r="D31" s="245">
        <v>255</v>
      </c>
      <c r="E31" s="246">
        <f t="shared" si="1"/>
        <v>-180</v>
      </c>
    </row>
    <row r="32" spans="1:6" ht="15.75" thickBot="1">
      <c r="A32" s="110" t="s">
        <v>52</v>
      </c>
      <c r="B32" s="247">
        <f>SUM(B8:B31)</f>
        <v>7314</v>
      </c>
      <c r="C32" s="248">
        <f>SUM(C8:C31)</f>
        <v>4368</v>
      </c>
      <c r="D32" s="249">
        <f>SUM(D8:D31)</f>
        <v>6239</v>
      </c>
      <c r="E32" s="250">
        <f>SUM(E8:E31)</f>
        <v>-1871</v>
      </c>
    </row>
    <row r="35" spans="4:4">
      <c r="D35" s="75"/>
    </row>
  </sheetData>
  <mergeCells count="1">
    <mergeCell ref="B6:E6"/>
  </mergeCells>
  <phoneticPr fontId="80" type="noConversion"/>
  <pageMargins left="0.7" right="0.7" top="0.75" bottom="0.75" header="0.3" footer="0.3"/>
  <pageSetup paperSize="9" orientation="portrait" r:id="rId1"/>
  <drawing r:id="rId2"/>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urDocs Document" ma:contentTypeID="0x0101000AC6246A9CD2FC45B52DC6FEC0F0AAAA00BA93749351D2F843A36296955CF57A87" ma:contentTypeVersion="16" ma:contentTypeDescription="Create a new document." ma:contentTypeScope="" ma:versionID="c4ef73400446e57c930e0ecafee92863">
  <xsd:schema xmlns:xsd="http://www.w3.org/2001/XMLSchema" xmlns:xs="http://www.w3.org/2001/XMLSchema" xmlns:p="http://schemas.microsoft.com/office/2006/metadata/properties" xmlns:ns2="dce3ed02-b0cd-470d-9119-e5f1a2533a21" targetNamespace="http://schemas.microsoft.com/office/2006/metadata/properties" ma:root="true" ma:fieldsID="5d031b32c981ffdabdc09817a45c8b8d" ns2:_="">
    <xsd:import namespace="dce3ed02-b0cd-470d-9119-e5f1a2533a21"/>
    <xsd:element name="properties">
      <xsd:complexType>
        <xsd:sequence>
          <xsd:element name="documentManagement">
            <xsd:complexType>
              <xsd:all>
                <xsd:element ref="ns2:OurDocsDataStore"/>
                <xsd:element ref="ns2:OurDocsDocId"/>
                <xsd:element ref="ns2:OurDocsVersionNumber"/>
                <xsd:element ref="ns2:OurDocsIsRecordsDocument" minOccurs="0"/>
                <xsd:element ref="ns2:OurDocsIsLocked" minOccurs="0"/>
                <xsd:element ref="ns2:OurDocsTitle" minOccurs="0"/>
                <xsd:element ref="ns2:OurDocsDescription" minOccurs="0"/>
                <xsd:element ref="ns2:OurDocsAuthor" minOccurs="0"/>
                <xsd:element ref="ns2:OurDocsLocation" minOccurs="0"/>
                <xsd:element ref="ns2:OurDocsReleaseClassification" minOccurs="0"/>
                <xsd:element ref="ns2:OurDocsDocumentType" minOccurs="0"/>
                <xsd:element ref="ns2:OurDocsDocumentDate" minOccurs="0"/>
                <xsd:element ref="ns2:OurDocsDocumentSource" minOccurs="0"/>
                <xsd:element ref="ns2:OurDocsFileNumbers" minOccurs="0"/>
                <xsd:element ref="ns2:OurDocsLockedBy" minOccurs="0"/>
                <xsd:element ref="ns2:OurDocsLockedOnBehalfOf" minOccurs="0"/>
                <xsd:element ref="ns2:OurDocsLockedOn" minOccurs="0"/>
                <xsd:element ref="ns2:OurDocsVersionCreatedBy" minOccurs="0"/>
                <xsd:element ref="ns2:OurDocsVersionCreatedAt" minOccurs="0"/>
                <xsd:element ref="ns2:OurDocsVersionRea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e3ed02-b0cd-470d-9119-e5f1a2533a21" elementFormDefault="qualified">
    <xsd:import namespace="http://schemas.microsoft.com/office/2006/documentManagement/types"/>
    <xsd:import namespace="http://schemas.microsoft.com/office/infopath/2007/PartnerControls"/>
    <xsd:element name="OurDocsDataStore" ma:index="8" ma:displayName="DataStore" ma:internalName="OurDocsDataStore">
      <xsd:simpleType>
        <xsd:restriction base="dms:Text"/>
      </xsd:simpleType>
    </xsd:element>
    <xsd:element name="OurDocsDocId" ma:index="9" ma:displayName="DocId" ma:internalName="OurDocsDocId">
      <xsd:simpleType>
        <xsd:restriction base="dms:Text"/>
      </xsd:simpleType>
    </xsd:element>
    <xsd:element name="OurDocsVersionNumber" ma:index="10" ma:displayName="VersionNumber" ma:internalName="OurDocsVersionNumber">
      <xsd:simpleType>
        <xsd:restriction base="dms:Text"/>
      </xsd:simpleType>
    </xsd:element>
    <xsd:element name="OurDocsIsRecordsDocument" ma:index="11" nillable="true" ma:displayName="IsRecordsDocument" ma:internalName="OurDocsIsRecordsDocument">
      <xsd:simpleType>
        <xsd:restriction base="dms:Boolean"/>
      </xsd:simpleType>
    </xsd:element>
    <xsd:element name="OurDocsIsLocked" ma:index="12" nillable="true" ma:displayName="IsLocked" ma:internalName="OurDocsIsLocked">
      <xsd:simpleType>
        <xsd:restriction base="dms:Boolean"/>
      </xsd:simpleType>
    </xsd:element>
    <xsd:element name="OurDocsTitle" ma:index="13" nillable="true" ma:displayName="Title" ma:internalName="OurDocsTitle">
      <xsd:simpleType>
        <xsd:restriction base="dms:Text"/>
      </xsd:simpleType>
    </xsd:element>
    <xsd:element name="OurDocsDescription" ma:index="14" nillable="true" ma:displayName="Description" ma:internalName="OurDocsDescription">
      <xsd:simpleType>
        <xsd:restriction base="dms:Note">
          <xsd:maxLength value="255"/>
        </xsd:restriction>
      </xsd:simpleType>
    </xsd:element>
    <xsd:element name="OurDocsAuthor" ma:index="15" nillable="true" ma:displayName="Author" ma:internalName="OurDocsAuthor">
      <xsd:simpleType>
        <xsd:restriction base="dms:Text"/>
      </xsd:simpleType>
    </xsd:element>
    <xsd:element name="OurDocsLocation" ma:index="16" nillable="true" ma:displayName="Location" ma:internalName="OurDocsLocation">
      <xsd:simpleType>
        <xsd:restriction base="dms:Text"/>
      </xsd:simpleType>
    </xsd:element>
    <xsd:element name="OurDocsReleaseClassification" ma:index="17" nillable="true" ma:displayName="ReleaseClassification" ma:internalName="OurDocsReleaseClassification">
      <xsd:simpleType>
        <xsd:restriction base="dms:Choice">
          <xsd:enumeration value="Departmental Use Only"/>
          <xsd:enumeration value="Within Government Only"/>
          <xsd:enumeration value="Addressee Use Only"/>
          <xsd:enumeration value="Addressee and Within Government Only"/>
          <xsd:enumeration value="For Public Release"/>
          <xsd:enumeration value="UNKNOWN"/>
        </xsd:restriction>
      </xsd:simpleType>
    </xsd:element>
    <xsd:element name="OurDocsDocumentType" ma:index="18" nillable="true" ma:displayName="DocumentType" ma:format="Dropdown" ma:internalName="OurDocsDocumentType" ma:readOnly="false">
      <xsd:simpleType>
        <xsd:restriction base="dms:Choice">
          <xsd:enumeration value="Administration"/>
          <xsd:enumeration value="Agenda"/>
          <xsd:enumeration value="Appointment"/>
          <xsd:enumeration value="Briefing Note"/>
          <xsd:enumeration value="Certificate of Competency"/>
          <xsd:enumeration value="Corporate Executive"/>
          <xsd:enumeration value="Corporate Form"/>
          <xsd:enumeration value="Corporate Policy"/>
          <xsd:enumeration value="Corporate Procedure"/>
          <xsd:enumeration value="Document"/>
          <xsd:enumeration value="Email"/>
          <xsd:enumeration value="External Presentations"/>
          <xsd:enumeration value="External Published Document"/>
          <xsd:enumeration value="Facsimile"/>
          <xsd:enumeration value="File"/>
          <xsd:enumeration value="File Note"/>
          <xsd:enumeration value="Form"/>
          <xsd:enumeration value="Incident Report"/>
          <xsd:enumeration value="Internal Memo"/>
          <xsd:enumeration value="Internal Presentations"/>
          <xsd:enumeration value="Investigation Document"/>
          <xsd:enumeration value="Letter"/>
          <xsd:enumeration value="Map"/>
          <xsd:enumeration value="Memorandum"/>
          <xsd:enumeration value="Ministerial"/>
          <xsd:enumeration value="Minutes"/>
          <xsd:enumeration value="Other"/>
          <xsd:enumeration value="Permit"/>
          <xsd:enumeration value="Photos"/>
          <xsd:enumeration value="Policy"/>
          <xsd:enumeration value="Press Clipping"/>
          <xsd:enumeration value="Press Release"/>
          <xsd:enumeration value="Procurement"/>
          <xsd:enumeration value="Production Report"/>
          <xsd:enumeration value="Report"/>
          <xsd:enumeration value="Risk Management"/>
          <xsd:enumeration value="Royalty Audit"/>
          <xsd:enumeration value="Royalty Payment/Revenue"/>
          <xsd:enumeration value="Royalty Return"/>
          <xsd:enumeration value="Safety Bulletin"/>
          <xsd:enumeration value="Speech"/>
          <xsd:enumeration value="Training"/>
          <xsd:enumeration value="Web Document"/>
        </xsd:restriction>
      </xsd:simpleType>
    </xsd:element>
    <xsd:element name="OurDocsDocumentDate" ma:index="19" nillable="true" ma:displayName="DocumentDate" ma:internalName="OurDocsDocumentDate">
      <xsd:simpleType>
        <xsd:restriction base="dms:DateTime"/>
      </xsd:simpleType>
    </xsd:element>
    <xsd:element name="OurDocsDocumentSource" ma:index="20" nillable="true" ma:displayName="DocumentSource" ma:internalName="OurDocsDocumentSource">
      <xsd:simpleType>
        <xsd:restriction base="dms:Choice">
          <xsd:enumeration value="Internal"/>
          <xsd:enumeration value="External"/>
          <xsd:enumeration value="UNKNOWN"/>
        </xsd:restriction>
      </xsd:simpleType>
    </xsd:element>
    <xsd:element name="OurDocsFileNumbers" ma:index="21" nillable="true" ma:displayName="FileNumbers" ma:internalName="OurDocsFileNumbers">
      <xsd:simpleType>
        <xsd:restriction base="dms:Note">
          <xsd:maxLength value="255"/>
        </xsd:restriction>
      </xsd:simpleType>
    </xsd:element>
    <xsd:element name="OurDocsLockedBy" ma:index="22" nillable="true" ma:displayName="LockedBy" ma:internalName="OurDocsLockedBy">
      <xsd:simpleType>
        <xsd:restriction base="dms:Text"/>
      </xsd:simpleType>
    </xsd:element>
    <xsd:element name="OurDocsLockedOnBehalfOf" ma:index="23" nillable="true" ma:displayName="LockedOnBehalfOf" ma:internalName="OurDocsLockedOnBehalfOf">
      <xsd:simpleType>
        <xsd:restriction base="dms:Text"/>
      </xsd:simpleType>
    </xsd:element>
    <xsd:element name="OurDocsLockedOn" ma:index="24" nillable="true" ma:displayName="LockedOn" ma:internalName="OurDocsLockedOn">
      <xsd:simpleType>
        <xsd:restriction base="dms:DateTime"/>
      </xsd:simpleType>
    </xsd:element>
    <xsd:element name="OurDocsVersionCreatedBy" ma:index="25" nillable="true" ma:displayName="VersionCreatedBy" ma:internalName="OurDocsVersionCreatedBy">
      <xsd:simpleType>
        <xsd:restriction base="dms:Text"/>
      </xsd:simpleType>
    </xsd:element>
    <xsd:element name="OurDocsVersionCreatedAt" ma:index="26" nillable="true" ma:displayName="VersionCreatedAt" ma:internalName="OurDocsVersionCreatedAt">
      <xsd:simpleType>
        <xsd:restriction base="dms:DateTime"/>
      </xsd:simpleType>
    </xsd:element>
    <xsd:element name="OurDocsVersionReason" ma:index="27" nillable="true" ma:displayName="VersionReason" ma:internalName="OurDocsVersionReas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7aadd75-fb41-49d7-866d-414b51aa1b7e" ContentTypeId="0x0101000AC6246A9CD2FC45B52DC6FEC0F0AAAA" PreviousValue="false"/>
</file>

<file path=customXml/item3.xml><?xml version="1.0" encoding="utf-8"?>
<p:properties xmlns:p="http://schemas.microsoft.com/office/2006/metadata/properties" xmlns:xsi="http://www.w3.org/2001/XMLSchema-instance" xmlns:pc="http://schemas.microsoft.com/office/infopath/2007/PartnerControls">
  <documentManagement>
    <OurDocsIsRecordsDocument xmlns="dce3ed02-b0cd-470d-9119-e5f1a2533a21">true</OurDocsIsRecordsDocument>
    <OurDocsDataStore xmlns="dce3ed02-b0cd-470d-9119-e5f1a2533a21">Central</OurDocsDataStore>
    <OurDocsDocId xmlns="dce3ed02-b0cd-470d-9119-e5f1a2533a21">005470.Policy.Coordination</OurDocsDocId>
    <OurDocsVersionCreatedBy xmlns="dce3ed02-b0cd-470d-9119-e5f1a2533a21">MITROSE</OurDocsVersionCreatedBy>
    <OurDocsIsLocked xmlns="dce3ed02-b0cd-470d-9119-e5f1a2533a21">false</OurDocsIsLocked>
    <OurDocsDocumentType xmlns="dce3ed02-b0cd-470d-9119-e5f1a2533a21">Other</OurDocsDocumentType>
    <OurDocsFileNumbers xmlns="dce3ed02-b0cd-470d-9119-e5f1a2533a21">A1904/201001</OurDocsFileNumbers>
    <OurDocsLockedOnBehalfOf xmlns="dce3ed02-b0cd-470d-9119-e5f1a2533a21" xsi:nil="true"/>
    <OurDocsDocumentDate xmlns="dce3ed02-b0cd-470d-9119-e5f1a2533a21">2020-06-02T16:00:00+00:00</OurDocsDocumentDate>
    <OurDocsVersionCreatedAt xmlns="dce3ed02-b0cd-470d-9119-e5f1a2533a21">2020-06-03T07:10:41+00:00</OurDocsVersionCreatedAt>
    <OurDocsReleaseClassification xmlns="dce3ed02-b0cd-470d-9119-e5f1a2533a21">Departmental Use Only</OurDocsReleaseClassification>
    <OurDocsTitle xmlns="dce3ed02-b0cd-470d-9119-e5f1a2533a21">2019-2020 Spatial and Regional</OurDocsTitle>
    <OurDocsLocation xmlns="dce3ed02-b0cd-470d-9119-e5f1a2533a21">Perth</OurDocsLocation>
    <OurDocsDescription xmlns="dce3ed02-b0cd-470d-9119-e5f1a2533a21">2020 Contains: Industry data with a spatial or regional component, incl. value of mineral production in a given area. Formerly Central/004962.Policy.Coordination/1</OurDocsDescription>
    <OurDocsVersionReason xmlns="dce3ed02-b0cd-470d-9119-e5f1a2533a21" xsi:nil="true"/>
    <OurDocsAuthor xmlns="dce3ed02-b0cd-470d-9119-e5f1a2533a21">Matt.WEBER</OurDocsAuthor>
    <OurDocsLockedBy xmlns="dce3ed02-b0cd-470d-9119-e5f1a2533a21" xsi:nil="true"/>
    <OurDocsLockedOn xmlns="dce3ed02-b0cd-470d-9119-e5f1a2533a21" xsi:nil="true"/>
    <OurDocsVersionNumber xmlns="dce3ed02-b0cd-470d-9119-e5f1a2533a21">1</OurDocsVersionNumber>
    <OurDocsDocumentSource xmlns="dce3ed02-b0cd-470d-9119-e5f1a2533a21">Internal</OurDocsDocumentSourc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04F397-FBB7-4841-B713-01EF5F80C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e3ed02-b0cd-470d-9119-e5f1a2533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F0ED11-AF2B-43EE-A100-E6EC307133EC}">
  <ds:schemaRefs>
    <ds:schemaRef ds:uri="Microsoft.SharePoint.Taxonomy.ContentTypeSync"/>
  </ds:schemaRefs>
</ds:datastoreItem>
</file>

<file path=customXml/itemProps3.xml><?xml version="1.0" encoding="utf-8"?>
<ds:datastoreItem xmlns:ds="http://schemas.openxmlformats.org/officeDocument/2006/customXml" ds:itemID="{3D03D94A-3965-468B-A13A-2398C7A4E8DC}">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dce3ed02-b0cd-470d-9119-e5f1a2533a21"/>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74E18142-A929-423F-83DA-BE1166101C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Value by Region by LGA</vt:lpstr>
      <vt:lpstr>Value by Region by Commodity</vt:lpstr>
      <vt:lpstr>Value by Region Totals</vt:lpstr>
      <vt:lpstr>Mining Employment by Region</vt:lpstr>
      <vt:lpstr>Mining Tenements in Force</vt:lpstr>
      <vt:lpstr>Petroleum Titles in Force</vt:lpstr>
      <vt:lpstr>Mining Tenement Activity</vt:lpstr>
    </vt:vector>
  </TitlesOfParts>
  <Company>Department of Mines and Petroleum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2019-2020 Spatial and Regional</dc:title>
  <dc:subject>2019 Contains: Industry data with a spatial or regional component, incl. value of mineral production in a given area.
Formerly Central/004962.Policy.Coordination/1</dc:subject>
  <dc:creator>Matt.WEBER</dc:creator>
  <cp:lastModifiedBy>CYBULSKI, Bartosz</cp:lastModifiedBy>
  <cp:lastPrinted>2020-09-11T01:12:51Z</cp:lastPrinted>
  <dcterms:created xsi:type="dcterms:W3CDTF">2016-03-14T01:18:12Z</dcterms:created>
  <dcterms:modified xsi:type="dcterms:W3CDTF">2020-11-17T02:15:16Z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0x0101000AC6246A9CD2FC45B52DC6FEC0F0AAAA00BA93749351D2F843A36296955CF57A87</vt:lpwstr>
  </property>
  <property fmtid="{D5CDD505-2E9C-101B-9397-08002B2CF9AE}" pid="3" name="DataStore">
    <vt:lpwstr>Central</vt:lpwstr>
  </property>
  <property fmtid="{D5CDD505-2E9C-101B-9397-08002B2CF9AE}" pid="4" name="{A44787D4-0540-4523-9961-78E4036D8C6D}">
    <vt:lpwstr>{BF14B230-984D-4518-B370-1396131477FA}</vt:lpwstr>
  </property>
</Properties>
</file>